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0785" yWindow="-15" windowWidth="10830" windowHeight="9720" tabRatio="681" firstSheet="4" activeTab="7"/>
  </bookViews>
  <sheets>
    <sheet name="表一—全区收入完成" sheetId="14" r:id="rId1"/>
    <sheet name="表二—全区支出完成" sheetId="29" r:id="rId2"/>
    <sheet name="表三—本级收入完成 " sheetId="28" r:id="rId3"/>
    <sheet name="表四—本级支出完成 " sheetId="30" r:id="rId4"/>
    <sheet name="表五—全区收入预算" sheetId="27" r:id="rId5"/>
    <sheet name="表六—全区支出预算" sheetId="18" r:id="rId6"/>
    <sheet name="表七—本级收入预算" sheetId="34" r:id="rId7"/>
    <sheet name="表八—本级支出预算" sheetId="32" r:id="rId8"/>
  </sheets>
  <definedNames>
    <definedName name="_xlnm.Print_Area" localSheetId="7">表八—本级支出预算!$A$1:$D$37</definedName>
    <definedName name="_xlnm.Print_Area" localSheetId="1">表二—全区支出完成!$A$1:$D$37</definedName>
    <definedName name="_xlnm.Print_Area" localSheetId="5">表六—全区支出预算!$A$1:$D$52</definedName>
    <definedName name="_xlnm.Print_Area" localSheetId="6">表七—本级收入预算!$A$1:$D$26</definedName>
    <definedName name="_xlnm.Print_Area" localSheetId="2">'表三—本级收入完成 '!$A$1:$D$27</definedName>
    <definedName name="_xlnm.Print_Area" localSheetId="3">'表四—本级支出完成 '!$A$1:$D$31</definedName>
    <definedName name="_xlnm.Print_Area" localSheetId="4">表五—全区收入预算!$A$1:$D$31</definedName>
    <definedName name="_xlnm.Print_Area" localSheetId="0">表一—全区收入完成!$A$1:$D$29</definedName>
    <definedName name="_xlnm.Print_Titles" localSheetId="7">表八—本级支出预算!$1:$3</definedName>
    <definedName name="_xlnm.Print_Titles" localSheetId="1">表二—全区支出完成!$1:$3</definedName>
    <definedName name="_xlnm.Print_Titles" localSheetId="5">表六—全区支出预算!$1:$3</definedName>
    <definedName name="_xlnm.Print_Titles" localSheetId="3">'表四—本级支出完成 '!$1:$3</definedName>
  </definedNames>
  <calcPr calcId="125725"/>
</workbook>
</file>

<file path=xl/calcChain.xml><?xml version="1.0" encoding="utf-8"?>
<calcChain xmlns="http://schemas.openxmlformats.org/spreadsheetml/2006/main">
  <c r="F31" i="32"/>
  <c r="F22"/>
  <c r="F23"/>
  <c r="F24"/>
  <c r="F25"/>
  <c r="F26"/>
  <c r="F27"/>
  <c r="F28"/>
  <c r="F29"/>
  <c r="F30"/>
  <c r="F21"/>
  <c r="F20"/>
  <c r="F19"/>
  <c r="F18"/>
  <c r="F17"/>
  <c r="F16"/>
  <c r="F15"/>
  <c r="F14"/>
  <c r="F13"/>
  <c r="F12"/>
  <c r="F9"/>
  <c r="F8"/>
  <c r="F5"/>
  <c r="F6"/>
  <c r="F7"/>
  <c r="F10"/>
  <c r="F11"/>
  <c r="F4"/>
  <c r="F15" i="34"/>
  <c r="F14"/>
  <c r="F13"/>
  <c r="F12"/>
  <c r="F11"/>
  <c r="F10"/>
  <c r="F9"/>
  <c r="F8"/>
  <c r="F7"/>
  <c r="F6"/>
  <c r="F5"/>
  <c r="F4"/>
  <c r="F16"/>
  <c r="F17"/>
  <c r="F18"/>
  <c r="F19"/>
  <c r="F20"/>
  <c r="F30" i="30" l="1"/>
  <c r="F26" i="28"/>
  <c r="F37" i="29" l="1"/>
  <c r="F29" i="14"/>
  <c r="D22" i="34" l="1"/>
  <c r="D23"/>
  <c r="B22" i="27" l="1"/>
  <c r="B23"/>
  <c r="B24"/>
  <c r="B20"/>
  <c r="B21"/>
  <c r="B16"/>
  <c r="B17"/>
  <c r="B18"/>
  <c r="B19"/>
  <c r="B13"/>
  <c r="B14"/>
  <c r="B15"/>
  <c r="B7"/>
  <c r="B8"/>
  <c r="B9"/>
  <c r="B10"/>
  <c r="B11"/>
  <c r="B12"/>
  <c r="B6"/>
  <c r="B5"/>
  <c r="B35" i="18"/>
  <c r="B34"/>
  <c r="B32"/>
  <c r="B29"/>
  <c r="B30"/>
  <c r="B28"/>
  <c r="B26"/>
  <c r="B25"/>
  <c r="B23"/>
  <c r="B22"/>
  <c r="B21"/>
  <c r="B15"/>
  <c r="B16"/>
  <c r="B17"/>
  <c r="B18"/>
  <c r="B19"/>
  <c r="B14"/>
  <c r="B13"/>
  <c r="B11"/>
  <c r="B10"/>
  <c r="B9"/>
  <c r="B7"/>
  <c r="B6"/>
  <c r="B4"/>
  <c r="B28" i="32"/>
  <c r="B26"/>
  <c r="B23"/>
  <c r="B22"/>
  <c r="B20"/>
  <c r="B19"/>
  <c r="B17"/>
  <c r="B16"/>
  <c r="B13"/>
  <c r="B14"/>
  <c r="B12"/>
  <c r="B10"/>
  <c r="B9"/>
  <c r="B8"/>
  <c r="B6"/>
  <c r="B5"/>
  <c r="B15" i="34"/>
  <c r="B14"/>
  <c r="B13"/>
  <c r="B12"/>
  <c r="B11"/>
  <c r="B10"/>
  <c r="B9"/>
  <c r="B7"/>
  <c r="B8"/>
  <c r="B6"/>
  <c r="B5"/>
  <c r="D32" i="32" l="1"/>
  <c r="D5"/>
  <c r="D6"/>
  <c r="D8"/>
  <c r="D9"/>
  <c r="D10"/>
  <c r="D12"/>
  <c r="D13"/>
  <c r="D14"/>
  <c r="D16"/>
  <c r="D17"/>
  <c r="D19"/>
  <c r="D20"/>
  <c r="D22"/>
  <c r="D23"/>
  <c r="D24"/>
  <c r="D26"/>
  <c r="D28"/>
  <c r="D29"/>
  <c r="C21"/>
  <c r="D5" i="34" l="1"/>
  <c r="D6"/>
  <c r="D7"/>
  <c r="D8"/>
  <c r="D9"/>
  <c r="D10"/>
  <c r="D11"/>
  <c r="D12"/>
  <c r="D13"/>
  <c r="D14"/>
  <c r="D15"/>
  <c r="C21"/>
  <c r="D5" i="27" l="1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C26"/>
  <c r="F21" i="34" l="1"/>
  <c r="D5" i="14"/>
  <c r="D6"/>
  <c r="D7"/>
  <c r="D8"/>
  <c r="D9"/>
  <c r="D10"/>
  <c r="D11"/>
  <c r="D12"/>
  <c r="D13"/>
  <c r="D14"/>
  <c r="D15"/>
  <c r="D16"/>
  <c r="D17"/>
  <c r="D18"/>
  <c r="D19"/>
  <c r="D20"/>
  <c r="D21"/>
  <c r="D23"/>
  <c r="D24"/>
  <c r="D25"/>
  <c r="D26"/>
  <c r="D46" i="18"/>
  <c r="D47"/>
  <c r="D6"/>
  <c r="D7"/>
  <c r="D9"/>
  <c r="D10"/>
  <c r="D11"/>
  <c r="D13"/>
  <c r="D14"/>
  <c r="D15"/>
  <c r="D16"/>
  <c r="D17"/>
  <c r="D18"/>
  <c r="D19"/>
  <c r="D21"/>
  <c r="D22"/>
  <c r="D23"/>
  <c r="D25"/>
  <c r="D26"/>
  <c r="D28"/>
  <c r="D29"/>
  <c r="D30"/>
  <c r="D32"/>
  <c r="D34"/>
  <c r="D35"/>
  <c r="D4"/>
  <c r="C18" i="30" l="1"/>
  <c r="D5"/>
  <c r="D6"/>
  <c r="D8"/>
  <c r="D9"/>
  <c r="D12"/>
  <c r="D13"/>
  <c r="D14"/>
  <c r="D16"/>
  <c r="D17"/>
  <c r="D19"/>
  <c r="D20"/>
  <c r="D22"/>
  <c r="D25"/>
  <c r="D27"/>
  <c r="D28"/>
  <c r="C21"/>
  <c r="C24" i="29" l="1"/>
  <c r="C4" i="14"/>
  <c r="B4" i="27" l="1"/>
  <c r="D4" s="1"/>
  <c r="C29" i="14"/>
  <c r="C33" i="18"/>
  <c r="B33"/>
  <c r="C31"/>
  <c r="B31"/>
  <c r="C27"/>
  <c r="B27"/>
  <c r="C24"/>
  <c r="B24"/>
  <c r="C20"/>
  <c r="B20"/>
  <c r="C12"/>
  <c r="B12"/>
  <c r="C8"/>
  <c r="B8"/>
  <c r="C5"/>
  <c r="B5"/>
  <c r="C27" i="32"/>
  <c r="B27"/>
  <c r="D27" s="1"/>
  <c r="B25"/>
  <c r="D25" s="1"/>
  <c r="B21"/>
  <c r="D21" s="1"/>
  <c r="C18"/>
  <c r="B18"/>
  <c r="C15"/>
  <c r="B15"/>
  <c r="C11"/>
  <c r="C31" s="1"/>
  <c r="B11"/>
  <c r="C7"/>
  <c r="B7"/>
  <c r="D7" s="1"/>
  <c r="C4"/>
  <c r="B4"/>
  <c r="D4" s="1"/>
  <c r="D6" i="29"/>
  <c r="D7"/>
  <c r="D9"/>
  <c r="D10"/>
  <c r="D13"/>
  <c r="D14"/>
  <c r="D15"/>
  <c r="D16"/>
  <c r="D17"/>
  <c r="D18"/>
  <c r="D19"/>
  <c r="D21"/>
  <c r="D22"/>
  <c r="D23"/>
  <c r="D25"/>
  <c r="D26"/>
  <c r="D28"/>
  <c r="D29"/>
  <c r="D30"/>
  <c r="D32"/>
  <c r="D34"/>
  <c r="D35"/>
  <c r="B21" i="30"/>
  <c r="D21" s="1"/>
  <c r="B18"/>
  <c r="D18" s="1"/>
  <c r="C20" i="29"/>
  <c r="D20" s="1"/>
  <c r="C27"/>
  <c r="D27" s="1"/>
  <c r="B27"/>
  <c r="B24"/>
  <c r="B20"/>
  <c r="B4" i="14"/>
  <c r="D18" i="32" l="1"/>
  <c r="D15"/>
  <c r="D11"/>
  <c r="D27" i="18"/>
  <c r="D20"/>
  <c r="D8"/>
  <c r="D5"/>
  <c r="D33"/>
  <c r="D24"/>
  <c r="D12"/>
  <c r="D31"/>
  <c r="C48"/>
  <c r="B31" i="32"/>
  <c r="D31" s="1"/>
  <c r="B48" i="18"/>
  <c r="D15" i="28"/>
  <c r="D16"/>
  <c r="C4"/>
  <c r="C4" i="30"/>
  <c r="C7"/>
  <c r="C11"/>
  <c r="C15"/>
  <c r="C26"/>
  <c r="C8" i="29"/>
  <c r="D8" s="1"/>
  <c r="B26" i="27"/>
  <c r="F26" s="1"/>
  <c r="C5" i="29"/>
  <c r="D5" s="1"/>
  <c r="C12"/>
  <c r="D24"/>
  <c r="C31"/>
  <c r="D31" s="1"/>
  <c r="C33"/>
  <c r="D33" s="1"/>
  <c r="B4" i="30"/>
  <c r="B7"/>
  <c r="B11"/>
  <c r="D11" s="1"/>
  <c r="B15"/>
  <c r="B24"/>
  <c r="D24" s="1"/>
  <c r="B26"/>
  <c r="B4" i="28"/>
  <c r="B26" s="1"/>
  <c r="B5" i="29"/>
  <c r="B8"/>
  <c r="B12"/>
  <c r="B31"/>
  <c r="B33"/>
  <c r="D5" i="28"/>
  <c r="D6"/>
  <c r="D7"/>
  <c r="D8"/>
  <c r="D9"/>
  <c r="D10"/>
  <c r="D11"/>
  <c r="D12"/>
  <c r="D13"/>
  <c r="D14"/>
  <c r="D17"/>
  <c r="D4" i="29"/>
  <c r="D4" i="14"/>
  <c r="B29"/>
  <c r="F48" i="18" l="1"/>
  <c r="D4" i="28"/>
  <c r="D15" i="30"/>
  <c r="C26" i="28"/>
  <c r="D26" s="1"/>
  <c r="B4" i="34"/>
  <c r="D4" s="1"/>
  <c r="D48" i="18"/>
  <c r="D26" i="30"/>
  <c r="D12" i="29"/>
  <c r="C37"/>
  <c r="D4" i="30"/>
  <c r="B30"/>
  <c r="D7"/>
  <c r="C30"/>
  <c r="D29" i="14"/>
  <c r="B37" i="29"/>
  <c r="B30" i="27"/>
  <c r="B50" i="18" s="1"/>
  <c r="D26" i="27"/>
  <c r="B21" i="34" l="1"/>
  <c r="D21" s="1"/>
  <c r="D30" i="30"/>
  <c r="D37" i="29"/>
  <c r="C30" i="27"/>
  <c r="C50" i="18" s="1"/>
  <c r="C51" s="1"/>
  <c r="B25" i="34" l="1"/>
  <c r="B36" i="32" s="1"/>
  <c r="B35" s="1"/>
  <c r="C25" i="34"/>
  <c r="C36" i="32" s="1"/>
  <c r="C35" s="1"/>
  <c r="B51" i="18"/>
</calcChain>
</file>

<file path=xl/comments1.xml><?xml version="1.0" encoding="utf-8"?>
<comments xmlns="http://schemas.openxmlformats.org/spreadsheetml/2006/main">
  <authors>
    <author>段学军</author>
  </authors>
  <commentList>
    <comment ref="C12" authorId="0">
      <text>
        <r>
          <rPr>
            <b/>
            <sz val="9"/>
            <color indexed="81"/>
            <rFont val="宋体"/>
            <family val="3"/>
            <charset val="134"/>
          </rPr>
          <t>段学军:</t>
        </r>
        <r>
          <rPr>
            <sz val="9"/>
            <color indexed="81"/>
            <rFont val="宋体"/>
            <family val="3"/>
            <charset val="134"/>
          </rPr>
          <t xml:space="preserve">
预计数
</t>
        </r>
      </text>
    </comment>
    <comment ref="C19" authorId="0">
      <text>
        <r>
          <rPr>
            <b/>
            <sz val="9"/>
            <color indexed="81"/>
            <rFont val="宋体"/>
            <family val="3"/>
            <charset val="134"/>
          </rPr>
          <t>段学军:</t>
        </r>
        <r>
          <rPr>
            <sz val="9"/>
            <color indexed="81"/>
            <rFont val="宋体"/>
            <family val="3"/>
            <charset val="134"/>
          </rPr>
          <t xml:space="preserve">
手工调整，部门预算检索数据352000万元，根据收入预算，按42亿元编列</t>
        </r>
      </text>
    </comment>
  </commentList>
</comments>
</file>

<file path=xl/sharedStrings.xml><?xml version="1.0" encoding="utf-8"?>
<sst xmlns="http://schemas.openxmlformats.org/spreadsheetml/2006/main" count="265" uniqueCount="168">
  <si>
    <t>单位：万元</t>
    <phoneticPr fontId="3" type="noConversion"/>
  </si>
  <si>
    <t>项目</t>
    <phoneticPr fontId="3" type="noConversion"/>
  </si>
  <si>
    <t>单位：万元</t>
    <phoneticPr fontId="3" type="noConversion"/>
  </si>
  <si>
    <t>补助下级支出</t>
    <phoneticPr fontId="3" type="noConversion"/>
  </si>
  <si>
    <t>调出资金</t>
    <phoneticPr fontId="3" type="noConversion"/>
  </si>
  <si>
    <t>项目</t>
    <phoneticPr fontId="3" type="noConversion"/>
  </si>
  <si>
    <t>单位：万元</t>
    <phoneticPr fontId="3" type="noConversion"/>
  </si>
  <si>
    <t>项目</t>
    <phoneticPr fontId="3" type="noConversion"/>
  </si>
  <si>
    <t xml:space="preserve">      国有土地使用权出让金支出</t>
    <phoneticPr fontId="3" type="noConversion"/>
  </si>
  <si>
    <t xml:space="preserve">      新增建设用地土地有偿使用费支出</t>
    <phoneticPr fontId="3" type="noConversion"/>
  </si>
  <si>
    <t>比上年增（减）%</t>
    <phoneticPr fontId="3" type="noConversion"/>
  </si>
  <si>
    <t>上级补助收入</t>
    <phoneticPr fontId="3" type="noConversion"/>
  </si>
  <si>
    <t>调入资金</t>
    <phoneticPr fontId="3" type="noConversion"/>
  </si>
  <si>
    <t>比上年增（减）%</t>
    <phoneticPr fontId="3" type="noConversion"/>
  </si>
  <si>
    <t>上级补助收入</t>
    <phoneticPr fontId="3" type="noConversion"/>
  </si>
  <si>
    <t>调入资金</t>
    <phoneticPr fontId="3" type="noConversion"/>
  </si>
  <si>
    <t>政府性基金支出</t>
    <phoneticPr fontId="3" type="noConversion"/>
  </si>
  <si>
    <t>政府性基金收入</t>
    <phoneticPr fontId="3" type="noConversion"/>
  </si>
  <si>
    <t>政府性基金支出</t>
    <phoneticPr fontId="3" type="noConversion"/>
  </si>
  <si>
    <t>政府性基金支出合计</t>
    <phoneticPr fontId="3" type="noConversion"/>
  </si>
  <si>
    <t>政府性基金支出小计</t>
    <phoneticPr fontId="3" type="noConversion"/>
  </si>
  <si>
    <t>政府性基金收入小计</t>
    <phoneticPr fontId="3" type="noConversion"/>
  </si>
  <si>
    <t>政府性基金收入合计</t>
    <phoneticPr fontId="3" type="noConversion"/>
  </si>
  <si>
    <t>政府性基金支出小计</t>
    <phoneticPr fontId="3" type="noConversion"/>
  </si>
  <si>
    <t>政府性基金收入小计</t>
    <phoneticPr fontId="3" type="noConversion"/>
  </si>
  <si>
    <t>政府性基金收入合计</t>
    <phoneticPr fontId="3" type="noConversion"/>
  </si>
  <si>
    <t xml:space="preserve">  福利彩票公益金收入</t>
  </si>
  <si>
    <t xml:space="preserve">  体育彩票公益金收入</t>
  </si>
  <si>
    <t>一、彩票公益金收入</t>
    <phoneticPr fontId="3" type="noConversion"/>
  </si>
  <si>
    <t>二、地方教育附加收入</t>
    <phoneticPr fontId="3" type="noConversion"/>
  </si>
  <si>
    <t xml:space="preserve">    城市基础设施配套费支出</t>
  </si>
  <si>
    <t>二、文化事业建设费收入</t>
    <phoneticPr fontId="3" type="noConversion"/>
  </si>
  <si>
    <t>三、残疾人就业保障金收入</t>
    <phoneticPr fontId="3" type="noConversion"/>
  </si>
  <si>
    <t xml:space="preserve">      文化事业建设费支出</t>
    <phoneticPr fontId="3" type="noConversion"/>
  </si>
  <si>
    <t xml:space="preserve">      残疾人就业保障金支出</t>
    <phoneticPr fontId="3" type="noConversion"/>
  </si>
  <si>
    <t xml:space="preserve">      大中型水库移民后期扶持基金支出</t>
    <phoneticPr fontId="3" type="noConversion"/>
  </si>
  <si>
    <t>一、文化体育与传媒</t>
    <phoneticPr fontId="3" type="noConversion"/>
  </si>
  <si>
    <t>二、社会保障和就业</t>
    <phoneticPr fontId="3" type="noConversion"/>
  </si>
  <si>
    <t>政府性基金收入</t>
    <phoneticPr fontId="3" type="noConversion"/>
  </si>
  <si>
    <t xml:space="preserve">    文化事业建设费支出</t>
  </si>
  <si>
    <t xml:space="preserve">    残疾人就业保障金支出</t>
  </si>
  <si>
    <t xml:space="preserve">    大中型水库移民后期扶持基金支出</t>
  </si>
  <si>
    <t xml:space="preserve">    政府住房基金支出</t>
  </si>
  <si>
    <t xml:space="preserve">    国有土地使用权出让金支出</t>
  </si>
  <si>
    <t xml:space="preserve">    城市公用事业附加支出</t>
  </si>
  <si>
    <t xml:space="preserve">    国有土地收益基金支出</t>
  </si>
  <si>
    <t xml:space="preserve">    农业土地开发资金支出</t>
  </si>
  <si>
    <t xml:space="preserve">    新增建设用地土地有偿使用费支出</t>
  </si>
  <si>
    <t xml:space="preserve">    林业</t>
  </si>
  <si>
    <t xml:space="preserve">    水利</t>
  </si>
  <si>
    <t xml:space="preserve">    其他政府性基金支出</t>
  </si>
  <si>
    <t xml:space="preserve">    旅游业管理与服务支出</t>
  </si>
  <si>
    <t>一、教育</t>
  </si>
  <si>
    <t>二、文化体育与传媒</t>
  </si>
  <si>
    <t>三、社会保障和就业</t>
  </si>
  <si>
    <t>一、彩票公益金收入</t>
  </si>
  <si>
    <t>二、地方教育附加收入</t>
  </si>
  <si>
    <t>二、文化事业建设费收入</t>
  </si>
  <si>
    <t>三、残疾人就业保障金收入</t>
  </si>
  <si>
    <t>四、国有土地使用权出让金收入</t>
  </si>
  <si>
    <t>上年结余</t>
    <phoneticPr fontId="3" type="noConversion"/>
  </si>
  <si>
    <t xml:space="preserve">      林业</t>
    <phoneticPr fontId="3" type="noConversion"/>
  </si>
  <si>
    <t>三、文化事业建设费收入</t>
    <phoneticPr fontId="3" type="noConversion"/>
  </si>
  <si>
    <t>四、残疾人就业保障金收入</t>
    <phoneticPr fontId="3" type="noConversion"/>
  </si>
  <si>
    <t>五、城市基础设施配套费收入</t>
    <phoneticPr fontId="3" type="noConversion"/>
  </si>
  <si>
    <t>六、政府住房基金收入</t>
    <phoneticPr fontId="3" type="noConversion"/>
  </si>
  <si>
    <t>七、国有土地使用权出让金收入</t>
    <phoneticPr fontId="3" type="noConversion"/>
  </si>
  <si>
    <t>八、城市公用事业附加收入</t>
    <phoneticPr fontId="3" type="noConversion"/>
  </si>
  <si>
    <t>九、国有土地收益基金收入</t>
    <phoneticPr fontId="3" type="noConversion"/>
  </si>
  <si>
    <t>十、农业土地开发资金收入</t>
    <phoneticPr fontId="3" type="noConversion"/>
  </si>
  <si>
    <t>十一、新增建设用地土地有偿使用费收入</t>
    <phoneticPr fontId="3" type="noConversion"/>
  </si>
  <si>
    <t>十二、新菜地开发建设基金收入</t>
    <phoneticPr fontId="3" type="noConversion"/>
  </si>
  <si>
    <t>十三、育林基金收入</t>
    <phoneticPr fontId="3" type="noConversion"/>
  </si>
  <si>
    <t>十四、森林植被恢复费收入</t>
    <phoneticPr fontId="3" type="noConversion"/>
  </si>
  <si>
    <t>十五、散装水泥专项资金收入</t>
    <phoneticPr fontId="3" type="noConversion"/>
  </si>
  <si>
    <t>十六、新型墙体材料专项基金收入</t>
    <phoneticPr fontId="3" type="noConversion"/>
  </si>
  <si>
    <t>年终结余</t>
    <phoneticPr fontId="3" type="noConversion"/>
  </si>
  <si>
    <t>三、文化事业建设费收入</t>
    <phoneticPr fontId="3" type="noConversion"/>
  </si>
  <si>
    <t>四、残疾人就业保障金收入</t>
    <phoneticPr fontId="3" type="noConversion"/>
  </si>
  <si>
    <t>五、城市基础设施配套费收入</t>
    <phoneticPr fontId="3" type="noConversion"/>
  </si>
  <si>
    <t>六、政府住房基金收入</t>
    <phoneticPr fontId="3" type="noConversion"/>
  </si>
  <si>
    <t>八、城市公用事业附加收入</t>
    <phoneticPr fontId="3" type="noConversion"/>
  </si>
  <si>
    <t>九、国有土地收益基金收入</t>
    <phoneticPr fontId="3" type="noConversion"/>
  </si>
  <si>
    <t>十、农业土地开发资金收入</t>
    <phoneticPr fontId="3" type="noConversion"/>
  </si>
  <si>
    <t>十二、新菜地开发建设基金收入</t>
    <phoneticPr fontId="3" type="noConversion"/>
  </si>
  <si>
    <t>十三、育林基金收入</t>
    <phoneticPr fontId="3" type="noConversion"/>
  </si>
  <si>
    <t>十四、森林植被恢复费收入</t>
    <phoneticPr fontId="3" type="noConversion"/>
  </si>
  <si>
    <t>十五、散装水泥专项资金收入</t>
    <phoneticPr fontId="3" type="noConversion"/>
  </si>
  <si>
    <t>十六、新型墙体材料专项基金收入</t>
    <phoneticPr fontId="3" type="noConversion"/>
  </si>
  <si>
    <t>十七、地方水利建设基金收入</t>
    <phoneticPr fontId="3" type="noConversion"/>
  </si>
  <si>
    <t>十九、车辆通行费</t>
    <phoneticPr fontId="3" type="noConversion"/>
  </si>
  <si>
    <t xml:space="preserve">    国家电影事业发展专项资金支出</t>
  </si>
  <si>
    <t xml:space="preserve">      国家电影事业发展专项资金支出</t>
    <phoneticPr fontId="3" type="noConversion"/>
  </si>
  <si>
    <t xml:space="preserve">      水利</t>
    <phoneticPr fontId="3" type="noConversion"/>
  </si>
  <si>
    <t>二十一、其他政府性基金收入</t>
    <phoneticPr fontId="3" type="noConversion"/>
  </si>
  <si>
    <t xml:space="preserve">      其他政府性基金支出</t>
    <phoneticPr fontId="3" type="noConversion"/>
  </si>
  <si>
    <t>十八、国家重大水利工程建设基金收入</t>
    <phoneticPr fontId="3" type="noConversion"/>
  </si>
  <si>
    <t>四、城乡社区事务</t>
    <phoneticPr fontId="3" type="noConversion"/>
  </si>
  <si>
    <t>四、节能环保</t>
    <phoneticPr fontId="3" type="noConversion"/>
  </si>
  <si>
    <t>五、城乡社区事务</t>
    <phoneticPr fontId="3" type="noConversion"/>
  </si>
  <si>
    <t>六、农林水事务</t>
    <phoneticPr fontId="3" type="noConversion"/>
  </si>
  <si>
    <t>七、交通运输</t>
    <phoneticPr fontId="3" type="noConversion"/>
  </si>
  <si>
    <t>八、资源勘探电力信息等事务</t>
    <phoneticPr fontId="3" type="noConversion"/>
  </si>
  <si>
    <t>九、商业服务业等事务</t>
    <phoneticPr fontId="3" type="noConversion"/>
  </si>
  <si>
    <t>十、其他支出</t>
    <phoneticPr fontId="3" type="noConversion"/>
  </si>
  <si>
    <t>三、节能环保</t>
    <phoneticPr fontId="3" type="noConversion"/>
  </si>
  <si>
    <t>五、农林水事务</t>
    <phoneticPr fontId="3" type="noConversion"/>
  </si>
  <si>
    <t>六、交通运输</t>
    <phoneticPr fontId="3" type="noConversion"/>
  </si>
  <si>
    <t>七、资源勘探电力信息等事务</t>
    <phoneticPr fontId="3" type="noConversion"/>
  </si>
  <si>
    <t>八、商业服务业等事务</t>
    <phoneticPr fontId="3" type="noConversion"/>
  </si>
  <si>
    <t>九、其他支出</t>
    <phoneticPr fontId="3" type="noConversion"/>
  </si>
  <si>
    <t>五、农业土地开发资金收入</t>
    <phoneticPr fontId="3" type="noConversion"/>
  </si>
  <si>
    <t>六、新增建设用地土地有偿使用费收入</t>
    <phoneticPr fontId="3" type="noConversion"/>
  </si>
  <si>
    <t>七、森林植被恢复费收入</t>
    <phoneticPr fontId="3" type="noConversion"/>
  </si>
  <si>
    <t>八、散装水泥专项资金收入</t>
    <phoneticPr fontId="3" type="noConversion"/>
  </si>
  <si>
    <t>九、新型墙体材料专项基金收入</t>
    <phoneticPr fontId="3" type="noConversion"/>
  </si>
  <si>
    <t>十、国家重大水利工程建设基金收入</t>
    <phoneticPr fontId="3" type="noConversion"/>
  </si>
  <si>
    <t>十一、车辆通行费</t>
    <phoneticPr fontId="3" type="noConversion"/>
  </si>
  <si>
    <t>七、国有土地使用权出让收入</t>
    <phoneticPr fontId="3" type="noConversion"/>
  </si>
  <si>
    <t>四、国有土地使用权出让收入</t>
    <phoneticPr fontId="3" type="noConversion"/>
  </si>
  <si>
    <t>五、农业土地开发资金收入</t>
    <phoneticPr fontId="3" type="noConversion"/>
  </si>
  <si>
    <t>六、新增建设用地土地有偿使用费收入</t>
    <phoneticPr fontId="3" type="noConversion"/>
  </si>
  <si>
    <t>七、森林植被恢复费收入</t>
    <phoneticPr fontId="3" type="noConversion"/>
  </si>
  <si>
    <t>八、散装水泥专项资金收入</t>
    <phoneticPr fontId="3" type="noConversion"/>
  </si>
  <si>
    <t>九、新型墙体材料专项基金收入</t>
    <phoneticPr fontId="3" type="noConversion"/>
  </si>
  <si>
    <t>十一、车辆通行费</t>
    <phoneticPr fontId="3" type="noConversion"/>
  </si>
  <si>
    <t>2013年决算数</t>
    <phoneticPr fontId="3" type="noConversion"/>
  </si>
  <si>
    <t>2014年完成数</t>
    <phoneticPr fontId="3" type="noConversion"/>
  </si>
  <si>
    <t>2015年预算数</t>
    <phoneticPr fontId="3" type="noConversion"/>
  </si>
  <si>
    <t xml:space="preserve">    农业</t>
    <phoneticPr fontId="3" type="noConversion"/>
  </si>
  <si>
    <t xml:space="preserve">    新型墙体材料专项基金支出</t>
    <phoneticPr fontId="3" type="noConversion"/>
  </si>
  <si>
    <t xml:space="preserve">    散装水泥专项资金支出</t>
    <phoneticPr fontId="3" type="noConversion"/>
  </si>
  <si>
    <t xml:space="preserve">    彩票公益金安排的支出</t>
    <phoneticPr fontId="3" type="noConversion"/>
  </si>
  <si>
    <t xml:space="preserve">      车辆通行费安排的支出</t>
    <phoneticPr fontId="3" type="noConversion"/>
  </si>
  <si>
    <t xml:space="preserve">      民航发展基金支出</t>
    <phoneticPr fontId="3" type="noConversion"/>
  </si>
  <si>
    <t xml:space="preserve">      彩票公益金安排的支出</t>
    <phoneticPr fontId="3" type="noConversion"/>
  </si>
  <si>
    <t xml:space="preserve">      无线电频率占用费安排的支出</t>
    <phoneticPr fontId="3" type="noConversion"/>
  </si>
  <si>
    <t xml:space="preserve">      散装水泥专项资金支出</t>
    <phoneticPr fontId="3" type="noConversion"/>
  </si>
  <si>
    <t xml:space="preserve">      旅游业管理与服务支出</t>
    <phoneticPr fontId="3" type="noConversion"/>
  </si>
  <si>
    <t xml:space="preserve">    车辆通行费安排的支出</t>
    <phoneticPr fontId="3" type="noConversion"/>
  </si>
  <si>
    <t xml:space="preserve">    民航发展基金支出</t>
    <phoneticPr fontId="3" type="noConversion"/>
  </si>
  <si>
    <t xml:space="preserve">    无线电频率占用费安排的支出</t>
    <phoneticPr fontId="3" type="noConversion"/>
  </si>
  <si>
    <t xml:space="preserve">    福利彩票公益金收入</t>
    <phoneticPr fontId="3" type="noConversion"/>
  </si>
  <si>
    <t xml:space="preserve">    体育彩票公益金收入</t>
    <phoneticPr fontId="3" type="noConversion"/>
  </si>
  <si>
    <t>2014年完成数</t>
    <phoneticPr fontId="3" type="noConversion"/>
  </si>
  <si>
    <t>2015年预算数</t>
    <phoneticPr fontId="3" type="noConversion"/>
  </si>
  <si>
    <t>2014年完成数</t>
    <phoneticPr fontId="3" type="noConversion"/>
  </si>
  <si>
    <r>
      <t>201</t>
    </r>
    <r>
      <rPr>
        <sz val="12"/>
        <rFont val="宋体"/>
        <family val="3"/>
        <charset val="134"/>
      </rPr>
      <t>5年预算数</t>
    </r>
    <phoneticPr fontId="3" type="noConversion"/>
  </si>
  <si>
    <t>二十、无线电频率占用费</t>
    <phoneticPr fontId="3" type="noConversion"/>
  </si>
  <si>
    <t>十二、无线电频率占用费</t>
    <phoneticPr fontId="3" type="noConversion"/>
  </si>
  <si>
    <r>
      <t xml:space="preserve"> </t>
    </r>
    <r>
      <rPr>
        <sz val="12"/>
        <rFont val="宋体"/>
        <family val="3"/>
        <charset val="134"/>
      </rPr>
      <t xml:space="preserve">     </t>
    </r>
    <r>
      <rPr>
        <sz val="12"/>
        <rFont val="宋体"/>
        <family val="3"/>
        <charset val="134"/>
      </rPr>
      <t>农业土地开发资金支出</t>
    </r>
    <phoneticPr fontId="3" type="noConversion"/>
  </si>
  <si>
    <t>上解上级支出</t>
    <phoneticPr fontId="3" type="noConversion"/>
  </si>
  <si>
    <t>表一：2014年自治区政府性基金收入情况</t>
    <phoneticPr fontId="3" type="noConversion"/>
  </si>
  <si>
    <t>表二：2014年自治区政府性基金支出情况</t>
    <phoneticPr fontId="3" type="noConversion"/>
  </si>
  <si>
    <t>表三：2014年自治区本级政府性基金收入情况</t>
    <phoneticPr fontId="3" type="noConversion"/>
  </si>
  <si>
    <t>表四：2014年自治区本级政府性基金支出情况</t>
    <phoneticPr fontId="3" type="noConversion"/>
  </si>
  <si>
    <t>表五：2015年自治区政府性基金收入安排情况</t>
    <phoneticPr fontId="3" type="noConversion"/>
  </si>
  <si>
    <t>表六：2015年自治区政府性基金支出安排情况</t>
    <phoneticPr fontId="3" type="noConversion"/>
  </si>
  <si>
    <t>表八：2015年自治区本级政府性基金支出安排情况</t>
    <phoneticPr fontId="3" type="noConversion"/>
  </si>
  <si>
    <t>表七：2015年自治区本级政府性基金收入安排情况</t>
    <phoneticPr fontId="3" type="noConversion"/>
  </si>
  <si>
    <t xml:space="preserve">      新型墙体材料专项基金支出</t>
    <phoneticPr fontId="3" type="noConversion"/>
  </si>
  <si>
    <t>说明：2014年，由于各地征收的地方出让金、新增建设用地使用费收入下降，自治区本级按比例集中的收入相应减少。</t>
    <phoneticPr fontId="3" type="noConversion"/>
  </si>
  <si>
    <t>说明：1.“节能环保”科目2013年中央补助我区9.8亿元，2014年中央年底补助5.6亿元，当年无法支出，只能结转下年。
      2.“文化事业建设费”科目2013年将历年结余安排支出，导致2014年支出下降。</t>
    <phoneticPr fontId="3" type="noConversion"/>
  </si>
  <si>
    <t>说明：根据国务院完善政府预算体系的工作安排，2015年起地方教育费附加、文化事业建设费、残疾人保障金、育林基金、森林植被恢复费、地方水利建设基金等11项基金纳入一般公共预算，由此其支出2015年通过一般公共预算安排。</t>
    <phoneticPr fontId="3" type="noConversion"/>
  </si>
  <si>
    <t>说明：根据国务院完善政府预算体系的工作安排，2015年起地方教育费附加、文化事业建设费、残疾人保障金、育林基金、森林植被恢复费、地方水利建设基金等11项基金纳入一般公共预算，由此其收入2015年纳入一般公共预算。</t>
  </si>
  <si>
    <t>说明：根据国务院完善政府预算体系的工作安排，2015年起地方教育费附加、文化事业建设费、残疾人保障金、育林基金、森林植被恢复费、地方水利建设基金等11项基金纳入一般公共预算，由此其收入2015年纳入一般公共预算。</t>
    <phoneticPr fontId="3" type="noConversion"/>
  </si>
  <si>
    <t>校验</t>
  </si>
  <si>
    <t>校验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</si>
</sst>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_);[Red]\(0\)"/>
    <numFmt numFmtId="178" formatCode="* #,##0.00;* \-#,##0.00;* &quot;-&quot;??;@"/>
  </numFmts>
  <fonts count="15">
    <font>
      <sz val="12"/>
      <name val="宋体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indexed="10"/>
      <name val="宋体"/>
      <family val="3"/>
      <charset val="134"/>
    </font>
    <font>
      <b/>
      <sz val="10"/>
      <name val="Arial"/>
      <family val="2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0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178" fontId="9" fillId="0" borderId="0" applyFont="0" applyFill="0" applyBorder="0" applyAlignment="0" applyProtection="0"/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2" fillId="0" borderId="3" xfId="0" applyNumberFormat="1" applyFont="1" applyBorder="1" applyAlignment="1">
      <alignment horizontal="right" vertical="center"/>
    </xf>
    <xf numFmtId="176" fontId="2" fillId="0" borderId="3" xfId="0" applyNumberFormat="1" applyFont="1" applyBorder="1">
      <alignment vertical="center"/>
    </xf>
    <xf numFmtId="0" fontId="2" fillId="0" borderId="3" xfId="0" applyFon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right" vertical="center"/>
    </xf>
    <xf numFmtId="0" fontId="0" fillId="0" borderId="5" xfId="0" applyBorder="1">
      <alignment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2" fillId="0" borderId="9" xfId="0" applyNumberFormat="1" applyFont="1" applyFill="1" applyBorder="1" applyAlignment="1" applyProtection="1">
      <alignment horizontal="left" vertical="center"/>
    </xf>
    <xf numFmtId="176" fontId="2" fillId="0" borderId="0" xfId="0" applyNumberFormat="1" applyFont="1" applyBorder="1">
      <alignment vertical="center"/>
    </xf>
    <xf numFmtId="0" fontId="2" fillId="0" borderId="8" xfId="0" applyFont="1" applyBorder="1">
      <alignment vertical="center"/>
    </xf>
    <xf numFmtId="176" fontId="2" fillId="0" borderId="10" xfId="0" applyNumberFormat="1" applyFont="1" applyBorder="1">
      <alignment vertical="center"/>
    </xf>
    <xf numFmtId="0" fontId="2" fillId="0" borderId="9" xfId="0" applyNumberFormat="1" applyFont="1" applyBorder="1" applyAlignment="1">
      <alignment horizontal="right" vertical="center"/>
    </xf>
    <xf numFmtId="0" fontId="2" fillId="0" borderId="11" xfId="0" applyFont="1" applyBorder="1">
      <alignment vertical="center"/>
    </xf>
    <xf numFmtId="0" fontId="2" fillId="0" borderId="8" xfId="0" applyNumberFormat="1" applyFont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9" xfId="0" applyFont="1" applyBorder="1">
      <alignment vertical="center"/>
    </xf>
    <xf numFmtId="0" fontId="2" fillId="0" borderId="9" xfId="0" applyFont="1" applyFill="1" applyBorder="1">
      <alignment vertical="center"/>
    </xf>
    <xf numFmtId="0" fontId="2" fillId="0" borderId="5" xfId="0" applyFont="1" applyBorder="1">
      <alignment vertical="center"/>
    </xf>
    <xf numFmtId="3" fontId="2" fillId="0" borderId="0" xfId="0" applyNumberFormat="1" applyFont="1" applyFill="1" applyBorder="1" applyAlignment="1" applyProtection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Border="1">
      <alignment vertical="center"/>
    </xf>
    <xf numFmtId="0" fontId="7" fillId="0" borderId="3" xfId="0" applyFont="1" applyBorder="1">
      <alignment vertical="center"/>
    </xf>
    <xf numFmtId="0" fontId="2" fillId="0" borderId="11" xfId="0" applyNumberFormat="1" applyFont="1" applyBorder="1" applyAlignment="1">
      <alignment horizontal="right" vertical="center"/>
    </xf>
    <xf numFmtId="0" fontId="2" fillId="0" borderId="0" xfId="0" applyFont="1" applyFill="1" applyBorder="1">
      <alignment vertical="center"/>
    </xf>
    <xf numFmtId="0" fontId="7" fillId="0" borderId="8" xfId="0" applyNumberFormat="1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177" fontId="2" fillId="0" borderId="5" xfId="0" applyNumberFormat="1" applyFont="1" applyBorder="1" applyAlignment="1">
      <alignment horizontal="right" vertical="center"/>
    </xf>
    <xf numFmtId="177" fontId="2" fillId="0" borderId="5" xfId="0" applyNumberFormat="1" applyFont="1" applyFill="1" applyBorder="1" applyAlignment="1">
      <alignment horizontal="right" vertical="center"/>
    </xf>
    <xf numFmtId="177" fontId="2" fillId="0" borderId="5" xfId="0" applyNumberFormat="1" applyFont="1" applyFill="1" applyBorder="1" applyAlignment="1" applyProtection="1">
      <alignment horizontal="right" vertical="center"/>
    </xf>
    <xf numFmtId="177" fontId="7" fillId="0" borderId="3" xfId="0" applyNumberFormat="1" applyFont="1" applyBorder="1" applyAlignment="1">
      <alignment horizontal="right" vertical="center"/>
    </xf>
    <xf numFmtId="177" fontId="7" fillId="0" borderId="10" xfId="0" applyNumberFormat="1" applyFont="1" applyBorder="1">
      <alignment vertical="center"/>
    </xf>
    <xf numFmtId="0" fontId="2" fillId="0" borderId="3" xfId="0" applyFont="1" applyFill="1" applyBorder="1">
      <alignment vertical="center"/>
    </xf>
    <xf numFmtId="0" fontId="2" fillId="0" borderId="0" xfId="0" applyFont="1" applyBorder="1" applyAlignment="1">
      <alignment horizontal="left" indent="1"/>
    </xf>
    <xf numFmtId="0" fontId="0" fillId="0" borderId="5" xfId="0" applyFill="1" applyBorder="1">
      <alignment vertical="center"/>
    </xf>
    <xf numFmtId="0" fontId="8" fillId="0" borderId="0" xfId="0" applyFont="1">
      <alignment vertical="center"/>
    </xf>
    <xf numFmtId="177" fontId="7" fillId="0" borderId="10" xfId="0" applyNumberFormat="1" applyFont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9" xfId="0" applyNumberFormat="1" applyFont="1" applyBorder="1" applyAlignment="1">
      <alignment horizontal="right" vertical="center"/>
    </xf>
    <xf numFmtId="0" fontId="1" fillId="0" borderId="5" xfId="0" applyNumberFormat="1" applyFont="1" applyBorder="1" applyAlignment="1">
      <alignment horizontal="right" vertical="center"/>
    </xf>
    <xf numFmtId="177" fontId="0" fillId="0" borderId="0" xfId="0" applyNumberFormat="1">
      <alignment vertical="center"/>
    </xf>
    <xf numFmtId="177" fontId="7" fillId="0" borderId="3" xfId="0" applyNumberFormat="1" applyFont="1" applyBorder="1">
      <alignment vertical="center"/>
    </xf>
    <xf numFmtId="0" fontId="8" fillId="0" borderId="0" xfId="0" applyFont="1" applyFill="1" applyBorder="1">
      <alignment vertical="center"/>
    </xf>
    <xf numFmtId="0" fontId="0" fillId="0" borderId="4" xfId="0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Border="1">
      <alignment vertical="center"/>
    </xf>
    <xf numFmtId="3" fontId="10" fillId="0" borderId="0" xfId="0" applyNumberFormat="1" applyFont="1" applyFill="1" applyBorder="1" applyAlignment="1" applyProtection="1">
      <alignment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1" fillId="0" borderId="0" xfId="0" applyFont="1" applyBorder="1">
      <alignment vertical="center"/>
    </xf>
    <xf numFmtId="177" fontId="2" fillId="0" borderId="6" xfId="0" applyNumberFormat="1" applyFont="1" applyBorder="1" applyAlignment="1">
      <alignment horizontal="right" vertical="center"/>
    </xf>
    <xf numFmtId="0" fontId="2" fillId="0" borderId="6" xfId="0" applyNumberFormat="1" applyFont="1" applyBorder="1" applyAlignment="1">
      <alignment horizontal="right" vertical="center"/>
    </xf>
    <xf numFmtId="0" fontId="0" fillId="0" borderId="0" xfId="0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left" vertical="center" wrapText="1"/>
    </xf>
  </cellXfs>
  <cellStyles count="2">
    <cellStyle name="常规" xfId="0" builtinId="0"/>
    <cellStyle name="千位分隔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9"/>
  <sheetViews>
    <sheetView showGridLines="0" showZeros="0" zoomScaleNormal="100" workbookViewId="0">
      <selection activeCell="D29" sqref="D29"/>
    </sheetView>
  </sheetViews>
  <sheetFormatPr defaultRowHeight="14.25"/>
  <cols>
    <col min="1" max="1" width="39.875" customWidth="1"/>
    <col min="2" max="4" width="13.5" customWidth="1"/>
  </cols>
  <sheetData>
    <row r="1" spans="1:4" ht="26.25" customHeight="1">
      <c r="A1" s="64" t="s">
        <v>152</v>
      </c>
      <c r="B1" s="64"/>
      <c r="C1" s="64"/>
      <c r="D1" s="64"/>
    </row>
    <row r="2" spans="1:4" ht="14.25" customHeight="1">
      <c r="A2" s="65" t="s">
        <v>0</v>
      </c>
      <c r="B2" s="65"/>
      <c r="C2" s="65"/>
      <c r="D2" s="65"/>
    </row>
    <row r="3" spans="1:4" ht="45" customHeight="1">
      <c r="A3" s="1" t="s">
        <v>1</v>
      </c>
      <c r="B3" s="2" t="s">
        <v>126</v>
      </c>
      <c r="C3" s="7" t="s">
        <v>127</v>
      </c>
      <c r="D3" s="2" t="s">
        <v>10</v>
      </c>
    </row>
    <row r="4" spans="1:4" ht="23.45" customHeight="1">
      <c r="A4" s="3" t="s">
        <v>28</v>
      </c>
      <c r="B4" s="58">
        <f>SUM(B5:B6)</f>
        <v>68594</v>
      </c>
      <c r="C4" s="58">
        <f>SUM(C5:C6)</f>
        <v>87002</v>
      </c>
      <c r="D4" s="5">
        <f t="shared" ref="D4:D26" si="0">(C4/B4-1)*100</f>
        <v>26.836166428550602</v>
      </c>
    </row>
    <row r="5" spans="1:4" ht="23.45" customHeight="1">
      <c r="A5" s="3" t="s">
        <v>26</v>
      </c>
      <c r="B5" s="35">
        <v>49457</v>
      </c>
      <c r="C5" s="35">
        <v>54776</v>
      </c>
      <c r="D5" s="5">
        <f t="shared" si="0"/>
        <v>10.754797096467627</v>
      </c>
    </row>
    <row r="6" spans="1:4" ht="23.45" customHeight="1">
      <c r="A6" s="3" t="s">
        <v>27</v>
      </c>
      <c r="B6" s="35">
        <v>19137</v>
      </c>
      <c r="C6" s="35">
        <v>32226</v>
      </c>
      <c r="D6" s="5">
        <f t="shared" si="0"/>
        <v>68.396300360558087</v>
      </c>
    </row>
    <row r="7" spans="1:4" ht="23.45" customHeight="1">
      <c r="A7" s="11" t="s">
        <v>29</v>
      </c>
      <c r="B7" s="35">
        <v>182856</v>
      </c>
      <c r="C7" s="35">
        <v>188355</v>
      </c>
      <c r="D7" s="5">
        <f t="shared" si="0"/>
        <v>3.0072844205276228</v>
      </c>
    </row>
    <row r="8" spans="1:4" ht="23.45" customHeight="1">
      <c r="A8" s="12" t="s">
        <v>77</v>
      </c>
      <c r="B8" s="35">
        <v>7172</v>
      </c>
      <c r="C8" s="35">
        <v>8955</v>
      </c>
      <c r="D8" s="5">
        <f t="shared" si="0"/>
        <v>24.860568878973787</v>
      </c>
    </row>
    <row r="9" spans="1:4" ht="23.45" customHeight="1">
      <c r="A9" s="12" t="s">
        <v>78</v>
      </c>
      <c r="B9" s="35">
        <v>41091</v>
      </c>
      <c r="C9" s="35">
        <v>45425</v>
      </c>
      <c r="D9" s="5">
        <f t="shared" si="0"/>
        <v>10.547321797960629</v>
      </c>
    </row>
    <row r="10" spans="1:4" ht="23.45" customHeight="1">
      <c r="A10" s="12" t="s">
        <v>79</v>
      </c>
      <c r="B10" s="35">
        <v>159598</v>
      </c>
      <c r="C10" s="35">
        <v>167414</v>
      </c>
      <c r="D10" s="5">
        <f t="shared" si="0"/>
        <v>4.8973044774997199</v>
      </c>
    </row>
    <row r="11" spans="1:4" ht="23.45" customHeight="1">
      <c r="A11" s="12" t="s">
        <v>80</v>
      </c>
      <c r="B11" s="35">
        <v>68529</v>
      </c>
      <c r="C11" s="35">
        <v>111302</v>
      </c>
      <c r="D11" s="5">
        <f t="shared" si="0"/>
        <v>62.415911511914658</v>
      </c>
    </row>
    <row r="12" spans="1:4" ht="23.45" customHeight="1">
      <c r="A12" s="11" t="s">
        <v>118</v>
      </c>
      <c r="B12" s="35">
        <v>2845643</v>
      </c>
      <c r="C12" s="35">
        <v>2795296</v>
      </c>
      <c r="D12" s="5">
        <f t="shared" si="0"/>
        <v>-1.7692662080239896</v>
      </c>
    </row>
    <row r="13" spans="1:4" ht="23.45" customHeight="1">
      <c r="A13" s="11" t="s">
        <v>81</v>
      </c>
      <c r="B13" s="35">
        <v>30135</v>
      </c>
      <c r="C13" s="35">
        <v>21578</v>
      </c>
      <c r="D13" s="5">
        <f t="shared" si="0"/>
        <v>-28.395553343288537</v>
      </c>
    </row>
    <row r="14" spans="1:4" ht="23.45" customHeight="1">
      <c r="A14" s="11" t="s">
        <v>82</v>
      </c>
      <c r="B14" s="35">
        <v>3270</v>
      </c>
      <c r="C14" s="35">
        <v>4743</v>
      </c>
      <c r="D14" s="5">
        <f t="shared" si="0"/>
        <v>45.045871559633021</v>
      </c>
    </row>
    <row r="15" spans="1:4" ht="23.45" customHeight="1">
      <c r="A15" s="11" t="s">
        <v>83</v>
      </c>
      <c r="B15" s="35">
        <v>62700</v>
      </c>
      <c r="C15" s="35">
        <v>58251</v>
      </c>
      <c r="D15" s="5">
        <f t="shared" si="0"/>
        <v>-7.0956937799043107</v>
      </c>
    </row>
    <row r="16" spans="1:4" ht="23.45" customHeight="1">
      <c r="A16" s="3" t="s">
        <v>70</v>
      </c>
      <c r="B16" s="35">
        <v>231094</v>
      </c>
      <c r="C16" s="35">
        <v>173439</v>
      </c>
      <c r="D16" s="5">
        <f t="shared" si="0"/>
        <v>-24.948722165006444</v>
      </c>
    </row>
    <row r="17" spans="1:6" ht="23.45" customHeight="1">
      <c r="A17" s="3" t="s">
        <v>84</v>
      </c>
      <c r="B17" s="35">
        <v>1486</v>
      </c>
      <c r="C17" s="35">
        <v>1074</v>
      </c>
      <c r="D17" s="5">
        <f t="shared" si="0"/>
        <v>-27.725437415881558</v>
      </c>
    </row>
    <row r="18" spans="1:6" ht="23.45" customHeight="1">
      <c r="A18" s="3" t="s">
        <v>85</v>
      </c>
      <c r="B18" s="35">
        <v>1763</v>
      </c>
      <c r="C18" s="35">
        <v>1766</v>
      </c>
      <c r="D18" s="5">
        <f t="shared" si="0"/>
        <v>0.1701644923425949</v>
      </c>
    </row>
    <row r="19" spans="1:6" ht="23.45" customHeight="1">
      <c r="A19" s="3" t="s">
        <v>86</v>
      </c>
      <c r="B19" s="35">
        <v>19607</v>
      </c>
      <c r="C19" s="35">
        <v>24829</v>
      </c>
      <c r="D19" s="5">
        <f t="shared" si="0"/>
        <v>26.633345233845063</v>
      </c>
    </row>
    <row r="20" spans="1:6" ht="23.45" customHeight="1">
      <c r="A20" s="32" t="s">
        <v>87</v>
      </c>
      <c r="B20" s="36">
        <v>1948</v>
      </c>
      <c r="C20" s="36">
        <v>1777</v>
      </c>
      <c r="D20" s="5">
        <f t="shared" si="0"/>
        <v>-8.7782340862422981</v>
      </c>
    </row>
    <row r="21" spans="1:6" ht="23.45" customHeight="1">
      <c r="A21" s="32" t="s">
        <v>88</v>
      </c>
      <c r="B21" s="36">
        <v>16052</v>
      </c>
      <c r="C21" s="36">
        <v>16434</v>
      </c>
      <c r="D21" s="5">
        <f t="shared" si="0"/>
        <v>2.3797657612758538</v>
      </c>
    </row>
    <row r="22" spans="1:6" ht="23.45" customHeight="1">
      <c r="A22" s="23" t="s">
        <v>89</v>
      </c>
      <c r="B22" s="37">
        <v>3236</v>
      </c>
      <c r="C22" s="37"/>
      <c r="D22" s="5"/>
    </row>
    <row r="23" spans="1:6" ht="23.45" customHeight="1">
      <c r="A23" s="23" t="s">
        <v>96</v>
      </c>
      <c r="B23" s="37">
        <v>14511</v>
      </c>
      <c r="C23" s="37">
        <v>15489</v>
      </c>
      <c r="D23" s="5">
        <f t="shared" si="0"/>
        <v>6.7397146991937218</v>
      </c>
    </row>
    <row r="24" spans="1:6" ht="23.45" customHeight="1">
      <c r="A24" s="23" t="s">
        <v>90</v>
      </c>
      <c r="B24" s="37">
        <v>501492</v>
      </c>
      <c r="C24" s="37">
        <v>537154</v>
      </c>
      <c r="D24" s="5">
        <f t="shared" si="0"/>
        <v>7.1111802381693012</v>
      </c>
    </row>
    <row r="25" spans="1:6" ht="23.45" customHeight="1">
      <c r="A25" s="52" t="s">
        <v>148</v>
      </c>
      <c r="B25" s="37">
        <v>1072</v>
      </c>
      <c r="C25" s="37">
        <v>1031</v>
      </c>
      <c r="D25" s="5">
        <f t="shared" si="0"/>
        <v>-3.8246268656716431</v>
      </c>
    </row>
    <row r="26" spans="1:6" ht="23.45" customHeight="1">
      <c r="A26" s="52" t="s">
        <v>94</v>
      </c>
      <c r="B26" s="36">
        <v>1405</v>
      </c>
      <c r="C26" s="36">
        <v>7</v>
      </c>
      <c r="D26" s="5">
        <f t="shared" si="0"/>
        <v>-99.501779359430614</v>
      </c>
    </row>
    <row r="27" spans="1:6" ht="23.45" customHeight="1">
      <c r="A27" s="23"/>
      <c r="B27" s="36"/>
      <c r="C27" s="28"/>
      <c r="D27" s="5"/>
    </row>
    <row r="28" spans="1:6" ht="23.45" customHeight="1">
      <c r="A28" s="23"/>
      <c r="B28" s="36"/>
      <c r="C28" s="28"/>
      <c r="D28" s="5"/>
    </row>
    <row r="29" spans="1:6" ht="23.45" customHeight="1">
      <c r="A29" s="10" t="s">
        <v>38</v>
      </c>
      <c r="B29" s="33">
        <f>SUM(B4,B7:B26)</f>
        <v>4263254</v>
      </c>
      <c r="C29" s="33">
        <f>SUM(C4,C7:C26)</f>
        <v>4261321</v>
      </c>
      <c r="D29" s="15">
        <f>(C29/B29-1)*100</f>
        <v>-4.5340953178019117E-2</v>
      </c>
      <c r="F29">
        <f>C29-B29</f>
        <v>-1933</v>
      </c>
    </row>
    <row r="30" spans="1:6" ht="9.75" customHeight="1">
      <c r="A30" s="19"/>
      <c r="B30" s="22"/>
      <c r="C30" s="22"/>
      <c r="D30" s="13"/>
    </row>
    <row r="31" spans="1:6" ht="44.25" customHeight="1">
      <c r="A31" s="66"/>
      <c r="B31" s="66"/>
      <c r="C31" s="66"/>
      <c r="D31" s="66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</sheetData>
  <mergeCells count="3">
    <mergeCell ref="A1:D1"/>
    <mergeCell ref="A2:D2"/>
    <mergeCell ref="A31:D31"/>
  </mergeCells>
  <phoneticPr fontId="3" type="noConversion"/>
  <printOptions horizontalCentered="1" verticalCentered="1"/>
  <pageMargins left="0.74803149606299213" right="0.74803149606299213" top="0.77" bottom="0.53" header="0.51181102362204722" footer="0.33"/>
  <pageSetup paperSize="9" orientation="portrait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182"/>
  <sheetViews>
    <sheetView showGridLines="0" showZeros="0" workbookViewId="0">
      <selection activeCell="D37" sqref="D37"/>
    </sheetView>
  </sheetViews>
  <sheetFormatPr defaultRowHeight="14.25"/>
  <cols>
    <col min="1" max="1" width="37.5" customWidth="1"/>
    <col min="2" max="4" width="13.625" customWidth="1"/>
  </cols>
  <sheetData>
    <row r="1" spans="1:4" ht="26.25" customHeight="1">
      <c r="A1" s="64" t="s">
        <v>153</v>
      </c>
      <c r="B1" s="64"/>
      <c r="C1" s="64"/>
      <c r="D1" s="64"/>
    </row>
    <row r="2" spans="1:4" ht="19.5" customHeight="1">
      <c r="A2" s="65" t="s">
        <v>2</v>
      </c>
      <c r="B2" s="65"/>
      <c r="C2" s="65"/>
      <c r="D2" s="65"/>
    </row>
    <row r="3" spans="1:4" ht="36" customHeight="1">
      <c r="A3" s="1" t="s">
        <v>5</v>
      </c>
      <c r="B3" s="2" t="s">
        <v>126</v>
      </c>
      <c r="C3" s="7" t="s">
        <v>127</v>
      </c>
      <c r="D3" s="2" t="s">
        <v>10</v>
      </c>
    </row>
    <row r="4" spans="1:4" ht="18.95" customHeight="1">
      <c r="A4" s="3" t="s">
        <v>52</v>
      </c>
      <c r="B4" s="8">
        <v>182147</v>
      </c>
      <c r="C4" s="26">
        <v>170305</v>
      </c>
      <c r="D4" s="5">
        <f t="shared" ref="D4:D35" si="0">(C4/B4-1)*100</f>
        <v>-6.5013423224099203</v>
      </c>
    </row>
    <row r="5" spans="1:4" ht="18.95" customHeight="1">
      <c r="A5" s="12" t="s">
        <v>53</v>
      </c>
      <c r="B5" s="16">
        <f>SUM(B6:B7)</f>
        <v>19091</v>
      </c>
      <c r="C5" s="16">
        <f>SUM(C6:C7)</f>
        <v>8226</v>
      </c>
      <c r="D5" s="5">
        <f t="shared" si="0"/>
        <v>-56.911633754124978</v>
      </c>
    </row>
    <row r="6" spans="1:4" ht="18.95" customHeight="1">
      <c r="A6" s="11" t="s">
        <v>39</v>
      </c>
      <c r="B6" s="16">
        <v>18251</v>
      </c>
      <c r="C6" s="26">
        <v>6172</v>
      </c>
      <c r="D6" s="5">
        <f t="shared" si="0"/>
        <v>-66.182674921922086</v>
      </c>
    </row>
    <row r="7" spans="1:4" ht="18.95" customHeight="1">
      <c r="A7" t="s">
        <v>91</v>
      </c>
      <c r="B7" s="26">
        <v>840</v>
      </c>
      <c r="C7" s="26">
        <v>2054</v>
      </c>
      <c r="D7" s="5">
        <f t="shared" si="0"/>
        <v>144.52380952380955</v>
      </c>
    </row>
    <row r="8" spans="1:4" ht="18.95" customHeight="1">
      <c r="A8" s="3" t="s">
        <v>54</v>
      </c>
      <c r="B8" s="8">
        <f>SUM(B9:B10)</f>
        <v>35054</v>
      </c>
      <c r="C8" s="8">
        <f>SUM(C9:C10)</f>
        <v>43841</v>
      </c>
      <c r="D8" s="5">
        <f t="shared" si="0"/>
        <v>25.067039424887327</v>
      </c>
    </row>
    <row r="9" spans="1:4" ht="18.95" customHeight="1">
      <c r="A9" s="3" t="s">
        <v>40</v>
      </c>
      <c r="B9" s="8">
        <v>28557</v>
      </c>
      <c r="C9" s="26">
        <v>38311</v>
      </c>
      <c r="D9" s="5">
        <f t="shared" si="0"/>
        <v>34.156248905697375</v>
      </c>
    </row>
    <row r="10" spans="1:4" ht="18.95" customHeight="1">
      <c r="A10" s="3" t="s">
        <v>41</v>
      </c>
      <c r="B10" s="8">
        <v>6497</v>
      </c>
      <c r="C10" s="26">
        <v>5530</v>
      </c>
      <c r="D10" s="5">
        <f t="shared" si="0"/>
        <v>-14.883792519624439</v>
      </c>
    </row>
    <row r="11" spans="1:4" ht="18.95" customHeight="1">
      <c r="A11" s="34" t="s">
        <v>98</v>
      </c>
      <c r="B11" s="8">
        <v>98143</v>
      </c>
      <c r="C11" s="26"/>
      <c r="D11" s="5"/>
    </row>
    <row r="12" spans="1:4" ht="18.95" customHeight="1">
      <c r="A12" s="3" t="s">
        <v>99</v>
      </c>
      <c r="B12" s="26">
        <f>SUM(B13:B19)</f>
        <v>3404231</v>
      </c>
      <c r="C12" s="26">
        <f>SUM(C13:C19)</f>
        <v>3388625</v>
      </c>
      <c r="D12" s="5">
        <f t="shared" si="0"/>
        <v>-0.45842952490592337</v>
      </c>
    </row>
    <row r="13" spans="1:4" ht="18.95" customHeight="1">
      <c r="A13" t="s">
        <v>30</v>
      </c>
      <c r="B13" s="8">
        <v>150754</v>
      </c>
      <c r="C13" s="26">
        <v>172171</v>
      </c>
      <c r="D13" s="5">
        <f t="shared" si="0"/>
        <v>14.206588216564731</v>
      </c>
    </row>
    <row r="14" spans="1:4" ht="18.95" customHeight="1">
      <c r="A14" s="3" t="s">
        <v>42</v>
      </c>
      <c r="B14" s="8">
        <v>63241</v>
      </c>
      <c r="C14" s="26">
        <v>93147</v>
      </c>
      <c r="D14" s="5">
        <f t="shared" si="0"/>
        <v>47.288942300090127</v>
      </c>
    </row>
    <row r="15" spans="1:4" ht="18.95" customHeight="1">
      <c r="A15" s="3" t="s">
        <v>43</v>
      </c>
      <c r="B15" s="8">
        <v>2923958</v>
      </c>
      <c r="C15" s="26">
        <v>2819587</v>
      </c>
      <c r="D15" s="5">
        <f t="shared" si="0"/>
        <v>-3.5695109163674688</v>
      </c>
    </row>
    <row r="16" spans="1:4" ht="18.95" customHeight="1">
      <c r="A16" s="3" t="s">
        <v>44</v>
      </c>
      <c r="B16" s="8">
        <v>20032</v>
      </c>
      <c r="C16" s="28">
        <v>13250</v>
      </c>
      <c r="D16" s="5">
        <f t="shared" si="0"/>
        <v>-33.855830670926515</v>
      </c>
    </row>
    <row r="17" spans="1:4" ht="18.95" customHeight="1">
      <c r="A17" s="3" t="s">
        <v>45</v>
      </c>
      <c r="B17" s="4">
        <v>2580</v>
      </c>
      <c r="C17" s="6">
        <v>6978</v>
      </c>
      <c r="D17" s="5">
        <f t="shared" si="0"/>
        <v>170.46511627906975</v>
      </c>
    </row>
    <row r="18" spans="1:4" ht="18.95" customHeight="1">
      <c r="A18" s="3" t="s">
        <v>46</v>
      </c>
      <c r="B18" s="8">
        <v>32625</v>
      </c>
      <c r="C18" s="6">
        <v>62078</v>
      </c>
      <c r="D18" s="5">
        <f t="shared" si="0"/>
        <v>90.277394636015316</v>
      </c>
    </row>
    <row r="19" spans="1:4" ht="18.95" customHeight="1">
      <c r="A19" s="3" t="s">
        <v>47</v>
      </c>
      <c r="B19" s="8">
        <v>211041</v>
      </c>
      <c r="C19" s="6">
        <v>221414</v>
      </c>
      <c r="D19" s="5">
        <f t="shared" si="0"/>
        <v>4.9151586658516599</v>
      </c>
    </row>
    <row r="20" spans="1:4" ht="18.95" customHeight="1">
      <c r="A20" s="3" t="s">
        <v>100</v>
      </c>
      <c r="B20" s="8">
        <f>SUM(B21:B23)</f>
        <v>87622</v>
      </c>
      <c r="C20" s="8">
        <f>SUM(C21:C23)</f>
        <v>73301</v>
      </c>
      <c r="D20" s="5">
        <f t="shared" si="0"/>
        <v>-16.344068841158609</v>
      </c>
    </row>
    <row r="21" spans="1:4" ht="18.95" customHeight="1">
      <c r="A21" s="34" t="s">
        <v>129</v>
      </c>
      <c r="B21" s="8">
        <v>1094</v>
      </c>
      <c r="C21" s="8">
        <v>3881</v>
      </c>
      <c r="D21" s="5">
        <f t="shared" si="0"/>
        <v>254.75319926873857</v>
      </c>
    </row>
    <row r="22" spans="1:4" ht="18.95" customHeight="1">
      <c r="A22" s="3" t="s">
        <v>48</v>
      </c>
      <c r="B22" s="8">
        <v>37912</v>
      </c>
      <c r="C22" s="26">
        <v>32065</v>
      </c>
      <c r="D22" s="5">
        <f t="shared" si="0"/>
        <v>-15.422557501582613</v>
      </c>
    </row>
    <row r="23" spans="1:4" ht="18.95" customHeight="1">
      <c r="A23" s="34" t="s">
        <v>49</v>
      </c>
      <c r="B23" s="8">
        <v>48616</v>
      </c>
      <c r="C23" s="26">
        <v>37355</v>
      </c>
      <c r="D23" s="5">
        <f t="shared" si="0"/>
        <v>-23.163156162580222</v>
      </c>
    </row>
    <row r="24" spans="1:4" ht="18.95" customHeight="1">
      <c r="A24" s="3" t="s">
        <v>101</v>
      </c>
      <c r="B24" s="8">
        <f>SUM(B25:B26)</f>
        <v>504277</v>
      </c>
      <c r="C24" s="8">
        <f>SUM(C25:C26)</f>
        <v>689123</v>
      </c>
      <c r="D24" s="5">
        <f t="shared" si="0"/>
        <v>36.655647590510767</v>
      </c>
    </row>
    <row r="25" spans="1:4" ht="18.95" customHeight="1">
      <c r="A25" s="3" t="s">
        <v>139</v>
      </c>
      <c r="B25" s="8">
        <v>497835</v>
      </c>
      <c r="C25" s="26">
        <v>543657</v>
      </c>
      <c r="D25" s="5">
        <f t="shared" si="0"/>
        <v>9.2042544216457181</v>
      </c>
    </row>
    <row r="26" spans="1:4" ht="18.95" customHeight="1">
      <c r="A26" s="34" t="s">
        <v>140</v>
      </c>
      <c r="B26" s="8">
        <v>6442</v>
      </c>
      <c r="C26" s="26">
        <v>145466</v>
      </c>
      <c r="D26" s="5">
        <f t="shared" si="0"/>
        <v>2158.087550450171</v>
      </c>
    </row>
    <row r="27" spans="1:4" ht="18.95" customHeight="1">
      <c r="A27" s="3" t="s">
        <v>102</v>
      </c>
      <c r="B27" s="8">
        <f>SUM(B28:B30)</f>
        <v>20699</v>
      </c>
      <c r="C27" s="8">
        <f>SUM(C28:C30)</f>
        <v>15091</v>
      </c>
      <c r="D27" s="5">
        <f t="shared" si="0"/>
        <v>-27.093096284844677</v>
      </c>
    </row>
    <row r="28" spans="1:4" ht="18.95" customHeight="1">
      <c r="A28" s="3" t="s">
        <v>141</v>
      </c>
      <c r="B28" s="8">
        <v>6554</v>
      </c>
      <c r="C28" s="26">
        <v>8320</v>
      </c>
      <c r="D28" s="5">
        <f t="shared" si="0"/>
        <v>26.945376869087578</v>
      </c>
    </row>
    <row r="29" spans="1:4" ht="18.95" customHeight="1">
      <c r="A29" s="3" t="s">
        <v>131</v>
      </c>
      <c r="B29" s="8">
        <v>2165</v>
      </c>
      <c r="C29" s="26">
        <v>646</v>
      </c>
      <c r="D29" s="5">
        <f t="shared" si="0"/>
        <v>-70.161662817551957</v>
      </c>
    </row>
    <row r="30" spans="1:4" ht="18.95" customHeight="1">
      <c r="A30" s="3" t="s">
        <v>130</v>
      </c>
      <c r="B30" s="8">
        <v>11980</v>
      </c>
      <c r="C30" s="26">
        <v>6125</v>
      </c>
      <c r="D30" s="5">
        <f t="shared" si="0"/>
        <v>-48.873121869782977</v>
      </c>
    </row>
    <row r="31" spans="1:4" ht="18.95" customHeight="1">
      <c r="A31" t="s">
        <v>103</v>
      </c>
      <c r="B31" s="8">
        <f>B32</f>
        <v>755</v>
      </c>
      <c r="C31" s="8">
        <f>C32</f>
        <v>3499</v>
      </c>
      <c r="D31" s="5">
        <f t="shared" si="0"/>
        <v>363.44370860927154</v>
      </c>
    </row>
    <row r="32" spans="1:4" ht="18.95" customHeight="1">
      <c r="A32" s="3" t="s">
        <v>51</v>
      </c>
      <c r="B32" s="8">
        <v>755</v>
      </c>
      <c r="C32" s="26">
        <v>3499</v>
      </c>
      <c r="D32" s="5">
        <f t="shared" si="0"/>
        <v>363.44370860927154</v>
      </c>
    </row>
    <row r="33" spans="1:6" ht="18.95" customHeight="1">
      <c r="A33" s="3" t="s">
        <v>104</v>
      </c>
      <c r="B33" s="8">
        <f>SUM(B34:B35)</f>
        <v>151230</v>
      </c>
      <c r="C33" s="8">
        <f>SUM(C34:C35)</f>
        <v>195691</v>
      </c>
      <c r="D33" s="5">
        <f t="shared" si="0"/>
        <v>29.399590028433508</v>
      </c>
    </row>
    <row r="34" spans="1:6" ht="18.95" customHeight="1">
      <c r="A34" s="3" t="s">
        <v>132</v>
      </c>
      <c r="B34" s="8">
        <v>149470</v>
      </c>
      <c r="C34" s="26">
        <v>195667</v>
      </c>
      <c r="D34" s="5">
        <f t="shared" si="0"/>
        <v>30.907205459289489</v>
      </c>
    </row>
    <row r="35" spans="1:6" ht="18.95" customHeight="1">
      <c r="A35" s="3" t="s">
        <v>50</v>
      </c>
      <c r="B35" s="8">
        <v>1760</v>
      </c>
      <c r="C35" s="26">
        <v>24</v>
      </c>
      <c r="D35" s="5">
        <f t="shared" si="0"/>
        <v>-98.636363636363626</v>
      </c>
    </row>
    <row r="36" spans="1:6" ht="18.95" customHeight="1">
      <c r="B36" s="8"/>
      <c r="C36" s="26"/>
      <c r="D36" s="5"/>
    </row>
    <row r="37" spans="1:6" ht="18.95" customHeight="1">
      <c r="A37" s="10" t="s">
        <v>16</v>
      </c>
      <c r="B37" s="18">
        <f>SUM(B4,B5,B8,B11,B12,B20,B24,B27,B31,B33)</f>
        <v>4503249</v>
      </c>
      <c r="C37" s="18">
        <f>SUM(C4,C5,C8,C11,C12,C20,C24,C27,C31,C33)</f>
        <v>4587702</v>
      </c>
      <c r="D37" s="15">
        <f t="shared" ref="D37" si="1">(C37/B37-1)*100</f>
        <v>1.8753793094719029</v>
      </c>
      <c r="F37">
        <f>C37-B37</f>
        <v>84453</v>
      </c>
    </row>
    <row r="38" spans="1:6" ht="24" customHeight="1">
      <c r="A38" s="19"/>
      <c r="B38" s="22"/>
      <c r="C38" s="50"/>
      <c r="D38" s="13"/>
    </row>
    <row r="39" spans="1:6" ht="48" customHeight="1">
      <c r="A39" s="66"/>
      <c r="B39" s="66"/>
      <c r="C39" s="66"/>
      <c r="D39" s="66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</sheetData>
  <mergeCells count="3">
    <mergeCell ref="A1:D1"/>
    <mergeCell ref="A2:D2"/>
    <mergeCell ref="A39:D39"/>
  </mergeCells>
  <phoneticPr fontId="3" type="noConversion"/>
  <printOptions horizontalCentered="1" verticalCentered="1"/>
  <pageMargins left="0.74803149606299213" right="0.74803149606299213" top="0.45" bottom="0.53" header="0.51181102362204722" footer="0.33"/>
  <pageSetup paperSize="9" orientation="portrait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180"/>
  <sheetViews>
    <sheetView showGridLines="0" showZeros="0" workbookViewId="0">
      <selection activeCell="E13" sqref="E13"/>
    </sheetView>
  </sheetViews>
  <sheetFormatPr defaultRowHeight="14.25"/>
  <cols>
    <col min="1" max="1" width="37.625" customWidth="1"/>
    <col min="2" max="3" width="14.5" customWidth="1"/>
    <col min="4" max="4" width="13.375" customWidth="1"/>
  </cols>
  <sheetData>
    <row r="1" spans="1:4" ht="26.25" customHeight="1">
      <c r="A1" s="64" t="s">
        <v>154</v>
      </c>
      <c r="B1" s="64"/>
      <c r="C1" s="64"/>
      <c r="D1" s="64"/>
    </row>
    <row r="2" spans="1:4" ht="19.5" customHeight="1">
      <c r="A2" s="65" t="s">
        <v>2</v>
      </c>
      <c r="B2" s="65"/>
      <c r="C2" s="65"/>
      <c r="D2" s="65"/>
    </row>
    <row r="3" spans="1:4" ht="51" customHeight="1">
      <c r="A3" s="1" t="s">
        <v>5</v>
      </c>
      <c r="B3" s="2" t="s">
        <v>126</v>
      </c>
      <c r="C3" s="7" t="s">
        <v>127</v>
      </c>
      <c r="D3" s="2" t="s">
        <v>10</v>
      </c>
    </row>
    <row r="4" spans="1:4" ht="24.75" customHeight="1">
      <c r="A4" s="3" t="s">
        <v>28</v>
      </c>
      <c r="B4" s="8">
        <f>SUM(B5:B6)</f>
        <v>68594</v>
      </c>
      <c r="C4" s="8">
        <f>SUM(C5:C6)</f>
        <v>87002</v>
      </c>
      <c r="D4" s="5">
        <f t="shared" ref="D4:D16" si="0">(C4/B4-1)*100</f>
        <v>26.836166428550602</v>
      </c>
    </row>
    <row r="5" spans="1:4" ht="24.75" customHeight="1">
      <c r="A5" s="3" t="s">
        <v>142</v>
      </c>
      <c r="B5" s="8">
        <v>49457</v>
      </c>
      <c r="C5" s="9">
        <v>54776</v>
      </c>
      <c r="D5" s="5">
        <f t="shared" si="0"/>
        <v>10.754797096467627</v>
      </c>
    </row>
    <row r="6" spans="1:4" ht="24.75" customHeight="1">
      <c r="A6" s="3" t="s">
        <v>143</v>
      </c>
      <c r="B6" s="8">
        <v>19137</v>
      </c>
      <c r="C6" s="9">
        <v>32226</v>
      </c>
      <c r="D6" s="5">
        <f t="shared" si="0"/>
        <v>68.396300360558087</v>
      </c>
    </row>
    <row r="7" spans="1:4" ht="24.75" customHeight="1">
      <c r="A7" s="11" t="s">
        <v>31</v>
      </c>
      <c r="B7" s="16">
        <v>7172</v>
      </c>
      <c r="C7" s="9">
        <v>8952</v>
      </c>
      <c r="D7" s="5">
        <f t="shared" si="0"/>
        <v>24.818739542665913</v>
      </c>
    </row>
    <row r="8" spans="1:4" ht="24.75" customHeight="1">
      <c r="A8" s="3" t="s">
        <v>32</v>
      </c>
      <c r="B8" s="8">
        <v>19449</v>
      </c>
      <c r="C8" s="9">
        <v>21374</v>
      </c>
      <c r="D8" s="5">
        <f t="shared" si="0"/>
        <v>9.8976811147102772</v>
      </c>
    </row>
    <row r="9" spans="1:4" ht="24.75" customHeight="1">
      <c r="A9" s="3" t="s">
        <v>119</v>
      </c>
      <c r="B9" s="8">
        <v>67627</v>
      </c>
      <c r="C9" s="9">
        <v>25758</v>
      </c>
      <c r="D9" s="5">
        <f t="shared" si="0"/>
        <v>-61.911662501663535</v>
      </c>
    </row>
    <row r="10" spans="1:4" ht="24.75" customHeight="1">
      <c r="A10" s="3" t="s">
        <v>120</v>
      </c>
      <c r="B10" s="8">
        <v>15550</v>
      </c>
      <c r="C10" s="9">
        <v>12814</v>
      </c>
      <c r="D10" s="5">
        <f t="shared" si="0"/>
        <v>-17.59485530546624</v>
      </c>
    </row>
    <row r="11" spans="1:4" ht="24.75" customHeight="1">
      <c r="A11" s="3" t="s">
        <v>121</v>
      </c>
      <c r="B11" s="8">
        <v>231094</v>
      </c>
      <c r="C11" s="9">
        <v>173439</v>
      </c>
      <c r="D11" s="5">
        <f t="shared" si="0"/>
        <v>-24.948722165006444</v>
      </c>
    </row>
    <row r="12" spans="1:4" ht="24.75" customHeight="1">
      <c r="A12" s="3" t="s">
        <v>122</v>
      </c>
      <c r="B12" s="8">
        <v>17454</v>
      </c>
      <c r="C12" s="9">
        <v>21657</v>
      </c>
      <c r="D12" s="5">
        <f t="shared" si="0"/>
        <v>24.080440013750426</v>
      </c>
    </row>
    <row r="13" spans="1:4" ht="24.75" customHeight="1">
      <c r="A13" s="3" t="s">
        <v>123</v>
      </c>
      <c r="B13" s="8">
        <v>517</v>
      </c>
      <c r="C13" s="9">
        <v>132</v>
      </c>
      <c r="D13" s="5">
        <f t="shared" si="0"/>
        <v>-74.468085106382986</v>
      </c>
    </row>
    <row r="14" spans="1:4" ht="24.75" customHeight="1">
      <c r="A14" s="3" t="s">
        <v>124</v>
      </c>
      <c r="B14" s="8">
        <v>2727</v>
      </c>
      <c r="C14" s="9">
        <v>821</v>
      </c>
      <c r="D14" s="5">
        <f t="shared" si="0"/>
        <v>-69.893656032269888</v>
      </c>
    </row>
    <row r="15" spans="1:4" ht="24.75" customHeight="1">
      <c r="A15" s="3" t="s">
        <v>116</v>
      </c>
      <c r="B15" s="8">
        <v>14511</v>
      </c>
      <c r="C15" s="9">
        <v>15456</v>
      </c>
      <c r="D15" s="5">
        <f t="shared" si="0"/>
        <v>6.5123010130246017</v>
      </c>
    </row>
    <row r="16" spans="1:4" ht="24.75" customHeight="1">
      <c r="A16" s="3" t="s">
        <v>125</v>
      </c>
      <c r="B16" s="8">
        <v>427099</v>
      </c>
      <c r="C16" s="9">
        <v>452297</v>
      </c>
      <c r="D16" s="5">
        <f t="shared" si="0"/>
        <v>5.8998030901500575</v>
      </c>
    </row>
    <row r="17" spans="1:6" ht="24.75" customHeight="1">
      <c r="A17" s="3" t="s">
        <v>149</v>
      </c>
      <c r="B17" s="8">
        <v>1072</v>
      </c>
      <c r="C17" s="9">
        <v>1031</v>
      </c>
      <c r="D17" s="5">
        <f>(C17/B17-1)*100</f>
        <v>-3.8246268656716431</v>
      </c>
    </row>
    <row r="18" spans="1:6" ht="24.75" customHeight="1">
      <c r="A18" s="3"/>
      <c r="B18" s="8"/>
      <c r="C18" s="9"/>
      <c r="D18" s="5"/>
    </row>
    <row r="19" spans="1:6" ht="24.75" customHeight="1">
      <c r="A19" s="3"/>
      <c r="B19" s="8"/>
      <c r="C19" s="9"/>
      <c r="D19" s="5"/>
    </row>
    <row r="20" spans="1:6" ht="24.75" customHeight="1">
      <c r="A20" s="3"/>
      <c r="B20" s="8"/>
      <c r="C20" s="9"/>
      <c r="D20" s="5"/>
    </row>
    <row r="21" spans="1:6" ht="24.75" customHeight="1">
      <c r="A21" s="3"/>
      <c r="B21" s="8"/>
      <c r="C21" s="9"/>
      <c r="D21" s="5"/>
    </row>
    <row r="22" spans="1:6" ht="24.75" customHeight="1">
      <c r="A22" s="3"/>
      <c r="B22" s="8"/>
      <c r="C22" s="9"/>
      <c r="D22" s="5"/>
    </row>
    <row r="23" spans="1:6" ht="24.75" customHeight="1">
      <c r="A23" s="3"/>
      <c r="B23" s="8"/>
      <c r="C23" s="9"/>
      <c r="D23" s="5"/>
    </row>
    <row r="24" spans="1:6" ht="24.75" customHeight="1">
      <c r="A24" s="3"/>
      <c r="B24" s="8"/>
      <c r="C24" s="9"/>
      <c r="D24" s="5"/>
    </row>
    <row r="25" spans="1:6" ht="24.75" customHeight="1">
      <c r="A25" s="3"/>
      <c r="B25" s="8"/>
      <c r="C25" s="9"/>
      <c r="D25" s="5"/>
    </row>
    <row r="26" spans="1:6" ht="24.75" customHeight="1">
      <c r="A26" s="21" t="s">
        <v>17</v>
      </c>
      <c r="B26" s="31">
        <f>SUM(B7:B25,B4)</f>
        <v>872866</v>
      </c>
      <c r="C26" s="31">
        <f>SUM(C7:C25,C4)</f>
        <v>820733</v>
      </c>
      <c r="D26" s="15">
        <f>(C26/B26-1)*100</f>
        <v>-5.9726235183865555</v>
      </c>
      <c r="F26">
        <f>C26-B26</f>
        <v>-52133</v>
      </c>
    </row>
    <row r="27" spans="1:6" ht="38.25" customHeight="1">
      <c r="A27" s="67" t="s">
        <v>161</v>
      </c>
      <c r="B27" s="67"/>
      <c r="C27" s="67"/>
      <c r="D27" s="67"/>
    </row>
    <row r="28" spans="1:6" ht="24.75" customHeight="1">
      <c r="A28" s="19"/>
      <c r="B28" s="22"/>
      <c r="C28" s="3"/>
      <c r="D28" s="13"/>
    </row>
    <row r="29" spans="1:6" ht="12.75" customHeight="1">
      <c r="A29" s="19"/>
      <c r="B29" s="22"/>
      <c r="C29" s="3"/>
      <c r="D29" s="1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</sheetData>
  <mergeCells count="3">
    <mergeCell ref="A1:D1"/>
    <mergeCell ref="A2:D2"/>
    <mergeCell ref="A27:D27"/>
  </mergeCells>
  <phoneticPr fontId="3" type="noConversion"/>
  <printOptions horizontalCentered="1" verticalCentered="1"/>
  <pageMargins left="0.74803149606299213" right="0.74803149606299213" top="0.51181102362204722" bottom="0.51181102362204722" header="0.51181102362204722" footer="0.31496062992125984"/>
  <pageSetup paperSize="9" orientation="portrait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F181"/>
  <sheetViews>
    <sheetView showGridLines="0" showZeros="0" topLeftCell="A13" workbookViewId="0">
      <selection activeCell="A31" sqref="A31:D31"/>
    </sheetView>
  </sheetViews>
  <sheetFormatPr defaultRowHeight="14.25"/>
  <cols>
    <col min="1" max="1" width="39" customWidth="1"/>
    <col min="2" max="4" width="13.875" customWidth="1"/>
  </cols>
  <sheetData>
    <row r="1" spans="1:4" ht="26.25" customHeight="1">
      <c r="A1" s="64" t="s">
        <v>155</v>
      </c>
      <c r="B1" s="64"/>
      <c r="C1" s="64"/>
      <c r="D1" s="64"/>
    </row>
    <row r="2" spans="1:4" ht="19.5" customHeight="1">
      <c r="A2" s="65" t="s">
        <v>2</v>
      </c>
      <c r="B2" s="65"/>
      <c r="C2" s="65"/>
      <c r="D2" s="65"/>
    </row>
    <row r="3" spans="1:4" ht="36" customHeight="1">
      <c r="A3" s="1" t="s">
        <v>5</v>
      </c>
      <c r="B3" s="2" t="s">
        <v>126</v>
      </c>
      <c r="C3" s="7" t="s">
        <v>127</v>
      </c>
      <c r="D3" s="2" t="s">
        <v>10</v>
      </c>
    </row>
    <row r="4" spans="1:4" ht="21" customHeight="1">
      <c r="A4" s="12" t="s">
        <v>36</v>
      </c>
      <c r="B4" s="16">
        <f>SUM(B5:B6)</f>
        <v>14774</v>
      </c>
      <c r="C4" s="16">
        <f>SUM(C5:C6)</f>
        <v>5946</v>
      </c>
      <c r="D4" s="5">
        <f>IF(B4=0,0,(C4/B4-1)*100)</f>
        <v>-59.753621226478948</v>
      </c>
    </row>
    <row r="5" spans="1:4" ht="21" customHeight="1">
      <c r="A5" s="11" t="s">
        <v>33</v>
      </c>
      <c r="B5" s="16">
        <v>14394</v>
      </c>
      <c r="C5" s="9">
        <v>3892</v>
      </c>
      <c r="D5" s="5">
        <f t="shared" ref="D5:D30" si="0">IF(B5=0,0,(C5/B5-1)*100)</f>
        <v>-72.960955953869671</v>
      </c>
    </row>
    <row r="6" spans="1:4" ht="21" customHeight="1">
      <c r="A6" s="11" t="s">
        <v>92</v>
      </c>
      <c r="B6" s="16">
        <v>380</v>
      </c>
      <c r="C6" s="9">
        <v>2054</v>
      </c>
      <c r="D6" s="5">
        <f t="shared" si="0"/>
        <v>440.5263157894737</v>
      </c>
    </row>
    <row r="7" spans="1:4" ht="21" customHeight="1">
      <c r="A7" s="11" t="s">
        <v>37</v>
      </c>
      <c r="B7" s="16">
        <f>SUM(B8:B9)</f>
        <v>4805</v>
      </c>
      <c r="C7" s="16">
        <f>SUM(C8:C9)</f>
        <v>5971</v>
      </c>
      <c r="D7" s="5">
        <f t="shared" si="0"/>
        <v>24.26638917793964</v>
      </c>
    </row>
    <row r="8" spans="1:4" ht="21" customHeight="1">
      <c r="A8" s="3" t="s">
        <v>35</v>
      </c>
      <c r="B8" s="8">
        <v>491</v>
      </c>
      <c r="C8" s="9">
        <v>56</v>
      </c>
      <c r="D8" s="5">
        <f t="shared" si="0"/>
        <v>-88.594704684317719</v>
      </c>
    </row>
    <row r="9" spans="1:4" ht="21" customHeight="1">
      <c r="A9" s="3" t="s">
        <v>34</v>
      </c>
      <c r="B9" s="8">
        <v>4314</v>
      </c>
      <c r="C9" s="9">
        <v>5915</v>
      </c>
      <c r="D9" s="5">
        <f t="shared" si="0"/>
        <v>37.111729253592962</v>
      </c>
    </row>
    <row r="10" spans="1:4" ht="21" customHeight="1">
      <c r="A10" s="34" t="s">
        <v>105</v>
      </c>
      <c r="B10" s="8">
        <v>98143</v>
      </c>
      <c r="C10" s="9"/>
      <c r="D10" s="5"/>
    </row>
    <row r="11" spans="1:4" ht="21" customHeight="1">
      <c r="A11" s="3" t="s">
        <v>97</v>
      </c>
      <c r="B11" s="8">
        <f>SUM(B12:B14)</f>
        <v>125084</v>
      </c>
      <c r="C11" s="8">
        <f>SUM(C12:C14)</f>
        <v>147982</v>
      </c>
      <c r="D11" s="5">
        <f t="shared" si="0"/>
        <v>18.306098301941098</v>
      </c>
    </row>
    <row r="12" spans="1:4" ht="21" customHeight="1">
      <c r="A12" s="3" t="s">
        <v>8</v>
      </c>
      <c r="B12" s="8">
        <v>73157</v>
      </c>
      <c r="C12" s="9">
        <v>34350</v>
      </c>
      <c r="D12" s="5">
        <f t="shared" si="0"/>
        <v>-53.046188334677467</v>
      </c>
    </row>
    <row r="13" spans="1:4" ht="21" customHeight="1">
      <c r="A13" s="53" t="s">
        <v>150</v>
      </c>
      <c r="B13" s="8"/>
      <c r="C13" s="9">
        <v>9411</v>
      </c>
      <c r="D13" s="5">
        <f t="shared" si="0"/>
        <v>0</v>
      </c>
    </row>
    <row r="14" spans="1:4" ht="21" customHeight="1">
      <c r="A14" s="3" t="s">
        <v>9</v>
      </c>
      <c r="B14" s="8">
        <v>51927</v>
      </c>
      <c r="C14" s="9">
        <v>104221</v>
      </c>
      <c r="D14" s="5">
        <f t="shared" si="0"/>
        <v>100.70676141506345</v>
      </c>
    </row>
    <row r="15" spans="1:4" ht="21" customHeight="1">
      <c r="A15" s="3" t="s">
        <v>106</v>
      </c>
      <c r="B15" s="8">
        <f>SUM(B16:B17)</f>
        <v>22148</v>
      </c>
      <c r="C15" s="8">
        <f>SUM(C16:C17)</f>
        <v>39300</v>
      </c>
      <c r="D15" s="5">
        <f t="shared" si="0"/>
        <v>77.442658479320926</v>
      </c>
    </row>
    <row r="16" spans="1:4" ht="21" customHeight="1">
      <c r="A16" s="3" t="s">
        <v>61</v>
      </c>
      <c r="B16" s="8">
        <v>13543</v>
      </c>
      <c r="C16" s="9">
        <v>13963</v>
      </c>
      <c r="D16" s="5">
        <f t="shared" si="0"/>
        <v>3.1012331093553946</v>
      </c>
    </row>
    <row r="17" spans="1:6" ht="21" customHeight="1">
      <c r="A17" s="3" t="s">
        <v>93</v>
      </c>
      <c r="B17" s="8">
        <v>8605</v>
      </c>
      <c r="C17" s="9">
        <v>25337</v>
      </c>
      <c r="D17" s="5">
        <f t="shared" si="0"/>
        <v>194.44509006391635</v>
      </c>
    </row>
    <row r="18" spans="1:6" ht="21" customHeight="1">
      <c r="A18" s="3" t="s">
        <v>107</v>
      </c>
      <c r="B18" s="8">
        <f>SUM(B19:B20)</f>
        <v>427294</v>
      </c>
      <c r="C18" s="8">
        <f>SUM(C19:C20)</f>
        <v>580524</v>
      </c>
      <c r="D18" s="5">
        <f t="shared" si="0"/>
        <v>35.860555027685862</v>
      </c>
    </row>
    <row r="19" spans="1:6" ht="21" customHeight="1">
      <c r="A19" s="3" t="s">
        <v>133</v>
      </c>
      <c r="B19" s="8">
        <v>420852</v>
      </c>
      <c r="C19" s="9">
        <v>454958</v>
      </c>
      <c r="D19" s="5">
        <f t="shared" si="0"/>
        <v>8.1040365734272424</v>
      </c>
    </row>
    <row r="20" spans="1:6" ht="21" customHeight="1">
      <c r="A20" s="34" t="s">
        <v>134</v>
      </c>
      <c r="B20" s="8">
        <v>6442</v>
      </c>
      <c r="C20" s="9">
        <v>125566</v>
      </c>
      <c r="D20" s="5">
        <f t="shared" si="0"/>
        <v>1849.1772741384666</v>
      </c>
    </row>
    <row r="21" spans="1:6" ht="21" customHeight="1">
      <c r="A21" s="3" t="s">
        <v>108</v>
      </c>
      <c r="B21" s="8">
        <f>SUM(B22:B23)</f>
        <v>6644</v>
      </c>
      <c r="C21" s="8">
        <f>SUM(C22:C23)</f>
        <v>8320</v>
      </c>
      <c r="D21" s="5">
        <f t="shared" si="0"/>
        <v>25.225767609873561</v>
      </c>
    </row>
    <row r="22" spans="1:6" ht="21" customHeight="1">
      <c r="A22" s="34" t="s">
        <v>136</v>
      </c>
      <c r="B22" s="8">
        <v>6554</v>
      </c>
      <c r="C22" s="8">
        <v>8320</v>
      </c>
      <c r="D22" s="5">
        <f t="shared" si="0"/>
        <v>26.945376869087578</v>
      </c>
    </row>
    <row r="23" spans="1:6" ht="21" customHeight="1">
      <c r="A23" s="3" t="s">
        <v>137</v>
      </c>
      <c r="B23" s="8">
        <v>90</v>
      </c>
      <c r="C23" s="9"/>
      <c r="D23" s="5"/>
    </row>
    <row r="24" spans="1:6" ht="21" customHeight="1">
      <c r="A24" s="3" t="s">
        <v>109</v>
      </c>
      <c r="B24" s="8">
        <f>B25</f>
        <v>0</v>
      </c>
      <c r="C24" s="8"/>
      <c r="D24" s="5">
        <f t="shared" si="0"/>
        <v>0</v>
      </c>
    </row>
    <row r="25" spans="1:6" ht="21" customHeight="1">
      <c r="A25" s="3" t="s">
        <v>138</v>
      </c>
      <c r="B25" s="8"/>
      <c r="C25" s="9"/>
      <c r="D25" s="5">
        <f t="shared" si="0"/>
        <v>0</v>
      </c>
    </row>
    <row r="26" spans="1:6" ht="21" customHeight="1">
      <c r="A26" s="3" t="s">
        <v>110</v>
      </c>
      <c r="B26" s="8">
        <f>B27+B28</f>
        <v>30215</v>
      </c>
      <c r="C26" s="8">
        <f>C27+C28</f>
        <v>48475</v>
      </c>
      <c r="D26" s="5">
        <f t="shared" si="0"/>
        <v>60.433559490319389</v>
      </c>
    </row>
    <row r="27" spans="1:6" ht="21" customHeight="1">
      <c r="A27" s="3" t="s">
        <v>135</v>
      </c>
      <c r="B27" s="8">
        <v>30215</v>
      </c>
      <c r="C27" s="9">
        <v>48475</v>
      </c>
      <c r="D27" s="5">
        <f t="shared" si="0"/>
        <v>60.433559490319389</v>
      </c>
    </row>
    <row r="28" spans="1:6" ht="21" customHeight="1">
      <c r="A28" s="3" t="s">
        <v>95</v>
      </c>
      <c r="B28" s="8"/>
      <c r="C28" s="9"/>
      <c r="D28" s="5">
        <f t="shared" si="0"/>
        <v>0</v>
      </c>
    </row>
    <row r="29" spans="1:6" ht="21" customHeight="1">
      <c r="A29" s="3"/>
      <c r="B29" s="8"/>
      <c r="C29" s="9"/>
      <c r="D29" s="5"/>
    </row>
    <row r="30" spans="1:6" ht="21" customHeight="1">
      <c r="A30" s="10" t="s">
        <v>18</v>
      </c>
      <c r="B30" s="18">
        <f>SUM(B4,B7,B10:B11,B15,B18,B21,B24,B26)</f>
        <v>729107</v>
      </c>
      <c r="C30" s="18">
        <f>SUM(C4,C7,C10:C11,C15,C18,C21,C24,C26)</f>
        <v>836518</v>
      </c>
      <c r="D30" s="15">
        <f t="shared" si="0"/>
        <v>14.731856915377307</v>
      </c>
      <c r="F30">
        <f>C30-B30</f>
        <v>107411</v>
      </c>
    </row>
    <row r="31" spans="1:6" ht="53.25" customHeight="1">
      <c r="A31" s="67" t="s">
        <v>162</v>
      </c>
      <c r="B31" s="67"/>
      <c r="C31" s="67"/>
      <c r="D31" s="67"/>
    </row>
    <row r="32" spans="1:6">
      <c r="A32" s="66"/>
      <c r="B32" s="66"/>
      <c r="C32" s="66"/>
      <c r="D32" s="66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</sheetData>
  <mergeCells count="4">
    <mergeCell ref="A1:D1"/>
    <mergeCell ref="A2:D2"/>
    <mergeCell ref="A32:D32"/>
    <mergeCell ref="A31:D31"/>
  </mergeCells>
  <phoneticPr fontId="3" type="noConversion"/>
  <printOptions horizontalCentered="1" verticalCentered="1"/>
  <pageMargins left="0.74803149606299213" right="0.74803149606299213" top="0.78740157480314965" bottom="0.51181102362204722" header="0.51181102362204722" footer="0.31496062992125984"/>
  <pageSetup paperSize="9" orientation="portrait" r:id="rId1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F180"/>
  <sheetViews>
    <sheetView showGridLines="0" showZeros="0" topLeftCell="A16" workbookViewId="0">
      <selection activeCell="C10" sqref="C10"/>
    </sheetView>
  </sheetViews>
  <sheetFormatPr defaultRowHeight="14.25"/>
  <cols>
    <col min="1" max="1" width="37.5" customWidth="1"/>
    <col min="2" max="4" width="13.5" customWidth="1"/>
  </cols>
  <sheetData>
    <row r="1" spans="1:4" ht="26.25" customHeight="1">
      <c r="A1" s="64" t="s">
        <v>156</v>
      </c>
      <c r="B1" s="64"/>
      <c r="C1" s="64"/>
      <c r="D1" s="64"/>
    </row>
    <row r="2" spans="1:4" ht="19.5" customHeight="1">
      <c r="A2" s="65" t="s">
        <v>2</v>
      </c>
      <c r="B2" s="65"/>
      <c r="C2" s="65"/>
      <c r="D2" s="65"/>
    </row>
    <row r="3" spans="1:4" ht="32.25" customHeight="1">
      <c r="A3" s="1" t="s">
        <v>5</v>
      </c>
      <c r="B3" s="7" t="s">
        <v>127</v>
      </c>
      <c r="C3" s="7" t="s">
        <v>128</v>
      </c>
      <c r="D3" s="2" t="s">
        <v>10</v>
      </c>
    </row>
    <row r="4" spans="1:4" ht="21" customHeight="1">
      <c r="A4" s="22" t="s">
        <v>55</v>
      </c>
      <c r="B4" s="8">
        <f>表一—全区收入完成!C4</f>
        <v>87002</v>
      </c>
      <c r="C4" s="26">
        <v>140000</v>
      </c>
      <c r="D4" s="5">
        <f t="shared" ref="D4:D25" si="0">IF(OR(B4=0,C4=0),0,(C4/B4-1)*100)</f>
        <v>60.915841015149084</v>
      </c>
    </row>
    <row r="5" spans="1:4" ht="21" customHeight="1">
      <c r="A5" s="24" t="s">
        <v>56</v>
      </c>
      <c r="B5" s="16">
        <f>表一—全区收入完成!C7</f>
        <v>188355</v>
      </c>
      <c r="C5" s="26"/>
      <c r="D5" s="5">
        <f t="shared" si="0"/>
        <v>0</v>
      </c>
    </row>
    <row r="6" spans="1:4" ht="21" customHeight="1">
      <c r="A6" s="24" t="s">
        <v>62</v>
      </c>
      <c r="B6" s="16">
        <f>表一—全区收入完成!C8</f>
        <v>8955</v>
      </c>
      <c r="C6" s="26"/>
      <c r="D6" s="5">
        <f t="shared" si="0"/>
        <v>0</v>
      </c>
    </row>
    <row r="7" spans="1:4" ht="21" customHeight="1">
      <c r="A7" s="24" t="s">
        <v>63</v>
      </c>
      <c r="B7" s="16">
        <f>表一—全区收入完成!C9</f>
        <v>45425</v>
      </c>
      <c r="C7" s="26"/>
      <c r="D7" s="5">
        <f t="shared" si="0"/>
        <v>0</v>
      </c>
    </row>
    <row r="8" spans="1:4" ht="21" customHeight="1">
      <c r="A8" s="24" t="s">
        <v>64</v>
      </c>
      <c r="B8" s="16">
        <f>表一—全区收入完成!C10</f>
        <v>167414</v>
      </c>
      <c r="C8" s="26">
        <v>191000</v>
      </c>
      <c r="D8" s="5">
        <f t="shared" si="0"/>
        <v>14.088427491129774</v>
      </c>
    </row>
    <row r="9" spans="1:4" ht="21" customHeight="1">
      <c r="A9" s="24" t="s">
        <v>65</v>
      </c>
      <c r="B9" s="16">
        <f>表一—全区收入完成!C11</f>
        <v>111302</v>
      </c>
      <c r="C9" s="26">
        <v>100000</v>
      </c>
      <c r="D9" s="5">
        <f t="shared" si="0"/>
        <v>-10.15435481842195</v>
      </c>
    </row>
    <row r="10" spans="1:4" ht="21" customHeight="1">
      <c r="A10" s="25" t="s">
        <v>66</v>
      </c>
      <c r="B10" s="16">
        <f>表一—全区收入完成!C12</f>
        <v>2795296</v>
      </c>
      <c r="C10" s="24">
        <v>2820000</v>
      </c>
      <c r="D10" s="5">
        <f t="shared" si="0"/>
        <v>0.88377044863943155</v>
      </c>
    </row>
    <row r="11" spans="1:4" ht="21" customHeight="1">
      <c r="A11" s="22" t="s">
        <v>67</v>
      </c>
      <c r="B11" s="8">
        <f>表一—全区收入完成!C13</f>
        <v>21578</v>
      </c>
      <c r="C11" s="24">
        <v>24000</v>
      </c>
      <c r="D11" s="5">
        <f t="shared" si="0"/>
        <v>11.224395217351013</v>
      </c>
    </row>
    <row r="12" spans="1:4" ht="21" customHeight="1">
      <c r="A12" s="22" t="s">
        <v>68</v>
      </c>
      <c r="B12" s="8">
        <f>表一—全区收入完成!C14</f>
        <v>4743</v>
      </c>
      <c r="C12" s="24">
        <v>5000</v>
      </c>
      <c r="D12" s="5">
        <f t="shared" si="0"/>
        <v>5.4185114906177612</v>
      </c>
    </row>
    <row r="13" spans="1:4" ht="21" customHeight="1">
      <c r="A13" s="22" t="s">
        <v>69</v>
      </c>
      <c r="B13" s="8">
        <f>表一—全区收入完成!C15</f>
        <v>58251</v>
      </c>
      <c r="C13" s="24">
        <v>59000</v>
      </c>
      <c r="D13" s="5">
        <f t="shared" si="0"/>
        <v>1.2858148357968169</v>
      </c>
    </row>
    <row r="14" spans="1:4" ht="21" customHeight="1">
      <c r="A14" s="22" t="s">
        <v>70</v>
      </c>
      <c r="B14" s="8">
        <f>表一—全区收入完成!C16</f>
        <v>173439</v>
      </c>
      <c r="C14" s="24">
        <v>260000</v>
      </c>
      <c r="D14" s="5">
        <f t="shared" si="0"/>
        <v>49.908613402983178</v>
      </c>
    </row>
    <row r="15" spans="1:4" ht="21" customHeight="1">
      <c r="A15" s="22" t="s">
        <v>71</v>
      </c>
      <c r="B15" s="8">
        <f>表一—全区收入完成!C17</f>
        <v>1074</v>
      </c>
      <c r="C15" s="24">
        <v>1300</v>
      </c>
      <c r="D15" s="5">
        <f t="shared" si="0"/>
        <v>21.042830540037237</v>
      </c>
    </row>
    <row r="16" spans="1:4" ht="21" customHeight="1">
      <c r="A16" s="27" t="s">
        <v>72</v>
      </c>
      <c r="B16" s="8">
        <f>表一—全区收入完成!C18</f>
        <v>1766</v>
      </c>
      <c r="C16" s="24"/>
      <c r="D16" s="5">
        <f t="shared" si="0"/>
        <v>0</v>
      </c>
    </row>
    <row r="17" spans="1:6" ht="21" customHeight="1">
      <c r="A17" s="27" t="s">
        <v>73</v>
      </c>
      <c r="B17" s="8">
        <f>表一—全区收入完成!C19</f>
        <v>24829</v>
      </c>
      <c r="C17" s="24"/>
      <c r="D17" s="5">
        <f t="shared" si="0"/>
        <v>0</v>
      </c>
    </row>
    <row r="18" spans="1:6" ht="21" customHeight="1">
      <c r="A18" s="27" t="s">
        <v>74</v>
      </c>
      <c r="B18" s="8">
        <f>表一—全区收入完成!C20</f>
        <v>1777</v>
      </c>
      <c r="C18" s="24">
        <v>2100</v>
      </c>
      <c r="D18" s="5">
        <f t="shared" si="0"/>
        <v>18.176702307259429</v>
      </c>
    </row>
    <row r="19" spans="1:6" ht="21" customHeight="1">
      <c r="A19" s="3" t="s">
        <v>75</v>
      </c>
      <c r="B19" s="8">
        <f>表一—全区收入完成!C21</f>
        <v>16434</v>
      </c>
      <c r="C19" s="11">
        <v>18500</v>
      </c>
      <c r="D19" s="5">
        <f t="shared" si="0"/>
        <v>12.571498113666779</v>
      </c>
    </row>
    <row r="20" spans="1:6" ht="21" customHeight="1">
      <c r="A20" s="23" t="s">
        <v>89</v>
      </c>
      <c r="B20" s="8">
        <f>表一—全区收入完成!C22</f>
        <v>0</v>
      </c>
      <c r="C20" s="11"/>
      <c r="D20" s="5">
        <f t="shared" si="0"/>
        <v>0</v>
      </c>
    </row>
    <row r="21" spans="1:6" ht="21" customHeight="1">
      <c r="A21" s="23" t="s">
        <v>96</v>
      </c>
      <c r="B21" s="8">
        <f>表一—全区收入完成!C23</f>
        <v>15489</v>
      </c>
      <c r="C21" s="11">
        <v>16000</v>
      </c>
      <c r="D21" s="5">
        <f t="shared" si="0"/>
        <v>3.2991155013235129</v>
      </c>
    </row>
    <row r="22" spans="1:6" ht="21" customHeight="1">
      <c r="A22" s="23" t="s">
        <v>90</v>
      </c>
      <c r="B22" s="8">
        <f>表一—全区收入完成!C24</f>
        <v>537154</v>
      </c>
      <c r="C22" s="11">
        <v>550000</v>
      </c>
      <c r="D22" s="5">
        <f t="shared" si="0"/>
        <v>2.3914929424336373</v>
      </c>
    </row>
    <row r="23" spans="1:6" ht="21" customHeight="1">
      <c r="A23" s="52" t="s">
        <v>148</v>
      </c>
      <c r="B23" s="8">
        <f>表一—全区收入完成!C25</f>
        <v>1031</v>
      </c>
      <c r="C23" s="11">
        <v>1100</v>
      </c>
      <c r="D23" s="5">
        <f t="shared" si="0"/>
        <v>6.6925315227934101</v>
      </c>
    </row>
    <row r="24" spans="1:6" ht="21" customHeight="1">
      <c r="A24" s="52" t="s">
        <v>94</v>
      </c>
      <c r="B24" s="8">
        <f>表一—全区收入完成!C26</f>
        <v>7</v>
      </c>
      <c r="C24" s="11"/>
      <c r="D24" s="5">
        <f t="shared" si="0"/>
        <v>0</v>
      </c>
    </row>
    <row r="25" spans="1:6" ht="21" customHeight="1">
      <c r="A25" s="3"/>
      <c r="B25" s="28"/>
      <c r="C25" s="11"/>
      <c r="D25" s="5">
        <f t="shared" si="0"/>
        <v>0</v>
      </c>
    </row>
    <row r="26" spans="1:6" ht="21" customHeight="1">
      <c r="A26" s="19" t="s">
        <v>24</v>
      </c>
      <c r="B26" s="8">
        <f>SUM(B4:B25)</f>
        <v>4261321</v>
      </c>
      <c r="C26" s="8">
        <f>SUM(C4:C24)</f>
        <v>4188000</v>
      </c>
      <c r="D26" s="5">
        <f t="shared" ref="D26" si="1">IF(B26&lt;&gt;0,(C26/B26-1)*100,0)</f>
        <v>-1.7206166820101121</v>
      </c>
      <c r="F26">
        <f>C26-B26</f>
        <v>-73321</v>
      </c>
    </row>
    <row r="27" spans="1:6" ht="21" customHeight="1">
      <c r="A27" s="20" t="s">
        <v>11</v>
      </c>
      <c r="B27" s="46">
        <v>355639</v>
      </c>
      <c r="C27" s="9"/>
      <c r="D27" s="5"/>
      <c r="E27" s="43"/>
      <c r="F27" s="43"/>
    </row>
    <row r="28" spans="1:6" ht="21" customHeight="1">
      <c r="A28" s="20" t="s">
        <v>12</v>
      </c>
      <c r="B28" s="16">
        <v>34087</v>
      </c>
      <c r="C28" s="9"/>
      <c r="D28" s="5"/>
    </row>
    <row r="29" spans="1:6" ht="21" customHeight="1">
      <c r="A29" s="20" t="s">
        <v>60</v>
      </c>
      <c r="B29" s="16">
        <v>1224759</v>
      </c>
      <c r="C29" s="42">
        <v>1000000</v>
      </c>
      <c r="D29" s="5"/>
    </row>
    <row r="30" spans="1:6" ht="21" customHeight="1">
      <c r="A30" s="21" t="s">
        <v>25</v>
      </c>
      <c r="B30" s="17">
        <f>SUM(B26:B29)</f>
        <v>5875806</v>
      </c>
      <c r="C30" s="17">
        <f>SUM(C26:C29)</f>
        <v>5188000</v>
      </c>
      <c r="D30" s="15"/>
    </row>
    <row r="31" spans="1:6" ht="51.75" customHeight="1">
      <c r="A31" s="67" t="s">
        <v>165</v>
      </c>
      <c r="B31" s="67"/>
      <c r="C31" s="67"/>
      <c r="D31" s="67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</sheetData>
  <mergeCells count="3">
    <mergeCell ref="A1:D1"/>
    <mergeCell ref="A2:D2"/>
    <mergeCell ref="A31:D31"/>
  </mergeCells>
  <phoneticPr fontId="3" type="noConversion"/>
  <printOptions horizontalCentered="1" verticalCentered="1"/>
  <pageMargins left="0.74803149606299213" right="0.74803149606299213" top="0.78740157480314965" bottom="0.51181102362204722" header="0.51181102362204722" footer="0.31496062992125984"/>
  <pageSetup paperSize="9" orientation="portrait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F192"/>
  <sheetViews>
    <sheetView showGridLines="0" showZeros="0" workbookViewId="0">
      <pane xSplit="1" ySplit="3" topLeftCell="B37" activePane="bottomRight" state="frozen"/>
      <selection activeCell="G21" sqref="G21"/>
      <selection pane="topRight" activeCell="G21" sqref="G21"/>
      <selection pane="bottomLeft" activeCell="G21" sqref="G21"/>
      <selection pane="bottomRight" activeCell="F11" sqref="F11"/>
    </sheetView>
  </sheetViews>
  <sheetFormatPr defaultRowHeight="14.25"/>
  <cols>
    <col min="1" max="1" width="37.5" customWidth="1"/>
    <col min="2" max="4" width="13.5" customWidth="1"/>
  </cols>
  <sheetData>
    <row r="1" spans="1:4" ht="26.25" customHeight="1">
      <c r="A1" s="64" t="s">
        <v>157</v>
      </c>
      <c r="B1" s="64"/>
      <c r="C1" s="64"/>
      <c r="D1" s="64"/>
    </row>
    <row r="2" spans="1:4" ht="19.5" customHeight="1">
      <c r="A2" s="65" t="s">
        <v>0</v>
      </c>
      <c r="B2" s="65"/>
      <c r="C2" s="65"/>
      <c r="D2" s="65"/>
    </row>
    <row r="3" spans="1:4" ht="51" customHeight="1">
      <c r="A3" s="1" t="s">
        <v>1</v>
      </c>
      <c r="B3" s="7" t="s">
        <v>144</v>
      </c>
      <c r="C3" s="7" t="s">
        <v>145</v>
      </c>
      <c r="D3" s="2" t="s">
        <v>10</v>
      </c>
    </row>
    <row r="4" spans="1:4" ht="24" customHeight="1">
      <c r="A4" s="3" t="s">
        <v>52</v>
      </c>
      <c r="B4" s="59">
        <f>表二—全区支出完成!C4</f>
        <v>170305</v>
      </c>
      <c r="C4" s="26"/>
      <c r="D4" s="5">
        <f>IF(OR(B4=0,C4=0),0,(C4/B4-1)*100)</f>
        <v>0</v>
      </c>
    </row>
    <row r="5" spans="1:4" ht="24" customHeight="1">
      <c r="A5" s="23" t="s">
        <v>53</v>
      </c>
      <c r="B5" s="8">
        <f>SUM(B6:B7)</f>
        <v>8226</v>
      </c>
      <c r="C5" s="16">
        <f>SUM(C6:C7)</f>
        <v>2000</v>
      </c>
      <c r="D5" s="5">
        <f t="shared" ref="D5:D48" si="0">IF(OR(B5=0,C5=0),0,(C5/B5-1)*100)</f>
        <v>-75.686846584001941</v>
      </c>
    </row>
    <row r="6" spans="1:4" ht="24" customHeight="1">
      <c r="A6" s="3" t="s">
        <v>39</v>
      </c>
      <c r="B6" s="8">
        <f>表二—全区支出完成!C6</f>
        <v>6172</v>
      </c>
      <c r="C6" s="26"/>
      <c r="D6" s="5">
        <f t="shared" si="0"/>
        <v>0</v>
      </c>
    </row>
    <row r="7" spans="1:4" ht="24" customHeight="1">
      <c r="A7" t="s">
        <v>91</v>
      </c>
      <c r="B7" s="8">
        <f>表二—全区支出完成!C7</f>
        <v>2054</v>
      </c>
      <c r="C7" s="26">
        <v>2000</v>
      </c>
      <c r="D7" s="5">
        <f t="shared" si="0"/>
        <v>-2.6290165530671872</v>
      </c>
    </row>
    <row r="8" spans="1:4" ht="24" customHeight="1">
      <c r="A8" s="3" t="s">
        <v>54</v>
      </c>
      <c r="B8" s="8">
        <f>SUM(B9:B10)</f>
        <v>43841</v>
      </c>
      <c r="C8" s="8">
        <f>SUM(C9:C10)</f>
        <v>5600</v>
      </c>
      <c r="D8" s="5">
        <f t="shared" si="0"/>
        <v>-87.226568737026994</v>
      </c>
    </row>
    <row r="9" spans="1:4" ht="24" customHeight="1">
      <c r="A9" s="3" t="s">
        <v>40</v>
      </c>
      <c r="B9" s="8">
        <f>表二—全区支出完成!C9</f>
        <v>38311</v>
      </c>
      <c r="C9" s="26"/>
      <c r="D9" s="5">
        <f t="shared" si="0"/>
        <v>0</v>
      </c>
    </row>
    <row r="10" spans="1:4" ht="24" customHeight="1">
      <c r="A10" s="3" t="s">
        <v>41</v>
      </c>
      <c r="B10" s="8">
        <f>表二—全区支出完成!C10</f>
        <v>5530</v>
      </c>
      <c r="C10" s="26">
        <v>5600</v>
      </c>
      <c r="D10" s="5">
        <f t="shared" si="0"/>
        <v>1.2658227848101333</v>
      </c>
    </row>
    <row r="11" spans="1:4" ht="24" customHeight="1">
      <c r="A11" s="34" t="s">
        <v>98</v>
      </c>
      <c r="B11" s="8">
        <f>表二—全区支出完成!C11</f>
        <v>0</v>
      </c>
      <c r="C11" s="26"/>
      <c r="D11" s="5">
        <f t="shared" si="0"/>
        <v>0</v>
      </c>
    </row>
    <row r="12" spans="1:4" ht="24" customHeight="1">
      <c r="A12" s="3" t="s">
        <v>99</v>
      </c>
      <c r="B12" s="26">
        <f>SUM(B13:B19)</f>
        <v>3388625</v>
      </c>
      <c r="C12" s="26">
        <f>SUM(C13:C19)</f>
        <v>3503000</v>
      </c>
      <c r="D12" s="5">
        <f t="shared" si="0"/>
        <v>3.3752628278431507</v>
      </c>
    </row>
    <row r="13" spans="1:4" ht="24" customHeight="1">
      <c r="A13" t="s">
        <v>30</v>
      </c>
      <c r="B13" s="8">
        <f>表二—全区支出完成!C13</f>
        <v>172171</v>
      </c>
      <c r="C13" s="26">
        <v>200000</v>
      </c>
      <c r="D13" s="5">
        <f t="shared" si="0"/>
        <v>16.163581555546514</v>
      </c>
    </row>
    <row r="14" spans="1:4" ht="24" customHeight="1">
      <c r="A14" s="3" t="s">
        <v>42</v>
      </c>
      <c r="B14" s="8">
        <f>表二—全区支出完成!C14</f>
        <v>93147</v>
      </c>
      <c r="C14" s="26">
        <v>100000</v>
      </c>
      <c r="D14" s="5">
        <f t="shared" si="0"/>
        <v>7.3571881005292772</v>
      </c>
    </row>
    <row r="15" spans="1:4" ht="24" customHeight="1">
      <c r="A15" s="3" t="s">
        <v>43</v>
      </c>
      <c r="B15" s="8">
        <f>表二—全区支出完成!C15</f>
        <v>2819587</v>
      </c>
      <c r="C15" s="26">
        <v>2900000</v>
      </c>
      <c r="D15" s="5">
        <f t="shared" si="0"/>
        <v>2.8519425007988763</v>
      </c>
    </row>
    <row r="16" spans="1:4" ht="24" customHeight="1">
      <c r="A16" s="3" t="s">
        <v>44</v>
      </c>
      <c r="B16" s="8">
        <f>表二—全区支出完成!C16</f>
        <v>13250</v>
      </c>
      <c r="C16" s="28">
        <v>22000</v>
      </c>
      <c r="D16" s="5">
        <f t="shared" si="0"/>
        <v>66.037735849056617</v>
      </c>
    </row>
    <row r="17" spans="1:4" ht="24" customHeight="1">
      <c r="A17" s="3" t="s">
        <v>45</v>
      </c>
      <c r="B17" s="8">
        <f>表二—全区支出完成!C17</f>
        <v>6978</v>
      </c>
      <c r="C17" s="6">
        <v>5000</v>
      </c>
      <c r="D17" s="5">
        <f t="shared" si="0"/>
        <v>-28.346231011751222</v>
      </c>
    </row>
    <row r="18" spans="1:4" ht="24" customHeight="1">
      <c r="A18" s="3" t="s">
        <v>46</v>
      </c>
      <c r="B18" s="8">
        <f>表二—全区支出完成!C18</f>
        <v>62078</v>
      </c>
      <c r="C18" s="6">
        <v>46000</v>
      </c>
      <c r="D18" s="5">
        <f t="shared" si="0"/>
        <v>-25.89967460291891</v>
      </c>
    </row>
    <row r="19" spans="1:4" ht="24" customHeight="1">
      <c r="A19" s="3" t="s">
        <v>47</v>
      </c>
      <c r="B19" s="8">
        <f>表二—全区支出完成!C19</f>
        <v>221414</v>
      </c>
      <c r="C19" s="6">
        <v>230000</v>
      </c>
      <c r="D19" s="5">
        <f t="shared" si="0"/>
        <v>3.8778035715898662</v>
      </c>
    </row>
    <row r="20" spans="1:4" ht="24" customHeight="1">
      <c r="A20" s="3" t="s">
        <v>100</v>
      </c>
      <c r="B20" s="8">
        <f>SUM(B21:B23)</f>
        <v>73301</v>
      </c>
      <c r="C20" s="8">
        <f>SUM(C21:C23)</f>
        <v>4100</v>
      </c>
      <c r="D20" s="5">
        <f t="shared" si="0"/>
        <v>-94.406624739089509</v>
      </c>
    </row>
    <row r="21" spans="1:4" ht="24" customHeight="1">
      <c r="A21" s="34" t="s">
        <v>129</v>
      </c>
      <c r="B21" s="8">
        <f>表二—全区支出完成!C21</f>
        <v>3881</v>
      </c>
      <c r="C21" s="8">
        <v>1100</v>
      </c>
      <c r="D21" s="5">
        <f t="shared" si="0"/>
        <v>-71.656789487245547</v>
      </c>
    </row>
    <row r="22" spans="1:4" ht="24" customHeight="1">
      <c r="A22" s="3" t="s">
        <v>48</v>
      </c>
      <c r="B22" s="8">
        <f>表二—全区支出完成!C22</f>
        <v>32065</v>
      </c>
      <c r="C22" s="26"/>
      <c r="D22" s="5">
        <f t="shared" si="0"/>
        <v>0</v>
      </c>
    </row>
    <row r="23" spans="1:4" ht="24" customHeight="1">
      <c r="A23" s="34" t="s">
        <v>49</v>
      </c>
      <c r="B23" s="8">
        <f>表二—全区支出完成!C23</f>
        <v>37355</v>
      </c>
      <c r="C23" s="26">
        <v>3000</v>
      </c>
      <c r="D23" s="5">
        <f t="shared" si="0"/>
        <v>-91.968946593494849</v>
      </c>
    </row>
    <row r="24" spans="1:4" ht="24" customHeight="1">
      <c r="A24" s="3" t="s">
        <v>101</v>
      </c>
      <c r="B24" s="8">
        <f>SUM(B25:B26)</f>
        <v>689123</v>
      </c>
      <c r="C24" s="8">
        <f>SUM(C25:C25)</f>
        <v>570000</v>
      </c>
      <c r="D24" s="5">
        <f t="shared" si="0"/>
        <v>-17.286173876071476</v>
      </c>
    </row>
    <row r="25" spans="1:4" s="3" customFormat="1" ht="24" customHeight="1">
      <c r="A25" s="3" t="s">
        <v>139</v>
      </c>
      <c r="B25" s="8">
        <f>表二—全区支出完成!C25</f>
        <v>543657</v>
      </c>
      <c r="C25" s="26">
        <v>570000</v>
      </c>
      <c r="D25" s="5">
        <f t="shared" si="0"/>
        <v>4.8455184059066569</v>
      </c>
    </row>
    <row r="26" spans="1:4" ht="24" customHeight="1">
      <c r="A26" s="34" t="s">
        <v>140</v>
      </c>
      <c r="B26" s="8">
        <f>表二—全区支出完成!C26</f>
        <v>145466</v>
      </c>
      <c r="C26" s="26"/>
      <c r="D26" s="5">
        <f t="shared" si="0"/>
        <v>0</v>
      </c>
    </row>
    <row r="27" spans="1:4" ht="24" customHeight="1">
      <c r="A27" s="3" t="s">
        <v>102</v>
      </c>
      <c r="B27" s="8">
        <f>SUM(B28:B30)</f>
        <v>15091</v>
      </c>
      <c r="C27" s="8">
        <f>SUM(C28:C30)</f>
        <v>24100</v>
      </c>
      <c r="D27" s="5">
        <f t="shared" si="0"/>
        <v>59.697833145583459</v>
      </c>
    </row>
    <row r="28" spans="1:4" ht="24" customHeight="1">
      <c r="A28" s="56" t="s">
        <v>141</v>
      </c>
      <c r="B28" s="18">
        <f>表二—全区支出完成!C28</f>
        <v>8320</v>
      </c>
      <c r="C28" s="14">
        <v>7500</v>
      </c>
      <c r="D28" s="15">
        <f t="shared" si="0"/>
        <v>-9.8557692307692299</v>
      </c>
    </row>
    <row r="29" spans="1:4" ht="24" customHeight="1">
      <c r="A29" s="3" t="s">
        <v>131</v>
      </c>
      <c r="B29" s="8">
        <f>表二—全区支出完成!C29</f>
        <v>646</v>
      </c>
      <c r="C29" s="26">
        <v>2600</v>
      </c>
      <c r="D29" s="5">
        <f t="shared" si="0"/>
        <v>302.47678018575857</v>
      </c>
    </row>
    <row r="30" spans="1:4" ht="24" customHeight="1">
      <c r="A30" s="3" t="s">
        <v>130</v>
      </c>
      <c r="B30" s="8">
        <f>表二—全区支出完成!C30</f>
        <v>6125</v>
      </c>
      <c r="C30" s="26">
        <v>14000</v>
      </c>
      <c r="D30" s="5">
        <f t="shared" si="0"/>
        <v>128.57142857142856</v>
      </c>
    </row>
    <row r="31" spans="1:4" ht="24" customHeight="1">
      <c r="A31" t="s">
        <v>103</v>
      </c>
      <c r="B31" s="8">
        <f>B32</f>
        <v>3499</v>
      </c>
      <c r="C31" s="8">
        <f>C32</f>
        <v>3500</v>
      </c>
      <c r="D31" s="5">
        <f t="shared" si="0"/>
        <v>2.8579594169753086E-2</v>
      </c>
    </row>
    <row r="32" spans="1:4" ht="24" customHeight="1">
      <c r="A32" s="3" t="s">
        <v>51</v>
      </c>
      <c r="B32" s="8">
        <f>表二—全区支出完成!C32</f>
        <v>3499</v>
      </c>
      <c r="C32" s="26">
        <v>3500</v>
      </c>
      <c r="D32" s="5">
        <f t="shared" si="0"/>
        <v>2.8579594169753086E-2</v>
      </c>
    </row>
    <row r="33" spans="1:6" ht="24" customHeight="1">
      <c r="A33" s="3" t="s">
        <v>104</v>
      </c>
      <c r="B33" s="8">
        <f>SUM(B34:B35)</f>
        <v>195691</v>
      </c>
      <c r="C33" s="8">
        <f>SUM(C34:C35)</f>
        <v>160000</v>
      </c>
      <c r="D33" s="5">
        <f t="shared" si="0"/>
        <v>-18.238447348115137</v>
      </c>
    </row>
    <row r="34" spans="1:6" ht="24" customHeight="1">
      <c r="A34" s="3" t="s">
        <v>132</v>
      </c>
      <c r="B34" s="8">
        <f>表二—全区支出完成!C34</f>
        <v>195667</v>
      </c>
      <c r="C34" s="26">
        <v>160000</v>
      </c>
      <c r="D34" s="5">
        <f t="shared" si="0"/>
        <v>-18.228418690939197</v>
      </c>
    </row>
    <row r="35" spans="1:6" ht="24" customHeight="1">
      <c r="A35" s="3" t="s">
        <v>50</v>
      </c>
      <c r="B35" s="8">
        <f>表二—全区支出完成!C35</f>
        <v>24</v>
      </c>
      <c r="C35" s="26"/>
      <c r="D35" s="5">
        <f t="shared" si="0"/>
        <v>0</v>
      </c>
    </row>
    <row r="36" spans="1:6" ht="24" customHeight="1">
      <c r="A36" s="3"/>
      <c r="B36" s="8"/>
      <c r="C36" s="26"/>
      <c r="D36" s="5"/>
    </row>
    <row r="37" spans="1:6" ht="24" customHeight="1">
      <c r="A37" s="3"/>
      <c r="B37" s="8"/>
      <c r="C37" s="26"/>
      <c r="D37" s="5"/>
    </row>
    <row r="38" spans="1:6" ht="24" customHeight="1">
      <c r="A38" s="3"/>
      <c r="B38" s="8"/>
      <c r="C38" s="26"/>
      <c r="D38" s="5"/>
    </row>
    <row r="39" spans="1:6" ht="24" customHeight="1">
      <c r="A39" s="3"/>
      <c r="B39" s="8"/>
      <c r="C39" s="26"/>
      <c r="D39" s="5"/>
    </row>
    <row r="40" spans="1:6" ht="24" customHeight="1">
      <c r="A40" s="3"/>
      <c r="B40" s="8"/>
      <c r="C40" s="26"/>
      <c r="D40" s="5"/>
    </row>
    <row r="41" spans="1:6" ht="24" customHeight="1">
      <c r="A41" s="3"/>
      <c r="B41" s="8"/>
      <c r="C41" s="26"/>
      <c r="D41" s="5"/>
    </row>
    <row r="42" spans="1:6" ht="24" customHeight="1">
      <c r="A42" s="3"/>
      <c r="B42" s="8"/>
      <c r="C42" s="26"/>
      <c r="D42" s="5"/>
    </row>
    <row r="43" spans="1:6" ht="24" customHeight="1">
      <c r="A43" s="3"/>
      <c r="B43" s="8"/>
      <c r="C43" s="26"/>
      <c r="D43" s="5"/>
    </row>
    <row r="44" spans="1:6" ht="24" customHeight="1">
      <c r="A44" s="3"/>
      <c r="B44" s="8"/>
      <c r="C44" s="26"/>
      <c r="D44" s="5"/>
    </row>
    <row r="45" spans="1:6" ht="24" customHeight="1">
      <c r="A45" s="3"/>
      <c r="B45" s="8"/>
      <c r="C45" s="26"/>
      <c r="D45" s="5"/>
    </row>
    <row r="46" spans="1:6" ht="24" customHeight="1">
      <c r="A46" s="3"/>
      <c r="B46" s="8"/>
      <c r="C46" s="26"/>
      <c r="D46" s="5">
        <f>IF(OR(B46=0,C46=0),0,(C46/B46-1)*100)</f>
        <v>0</v>
      </c>
    </row>
    <row r="47" spans="1:6" ht="24" customHeight="1">
      <c r="A47" s="3"/>
      <c r="B47" s="8"/>
      <c r="C47" s="26"/>
      <c r="D47" s="5">
        <f t="shared" si="0"/>
        <v>0</v>
      </c>
    </row>
    <row r="48" spans="1:6" ht="24" customHeight="1">
      <c r="A48" s="19" t="s">
        <v>23</v>
      </c>
      <c r="B48" s="9">
        <f>SUM(B4,B5,B8,B11:B12,B20,B24,B27,B31,B33)</f>
        <v>4587702</v>
      </c>
      <c r="C48" s="9">
        <f>SUM(C4,C5,C8,C11:C12,C20,C24,C27,C31,C33)</f>
        <v>4272300</v>
      </c>
      <c r="D48" s="5">
        <f t="shared" si="0"/>
        <v>-6.8749452340191253</v>
      </c>
      <c r="F48">
        <f>C48-B48</f>
        <v>-315402</v>
      </c>
    </row>
    <row r="49" spans="1:4" ht="24" customHeight="1">
      <c r="A49" s="19" t="s">
        <v>4</v>
      </c>
      <c r="B49" s="8">
        <v>205759</v>
      </c>
      <c r="C49" s="9">
        <v>250000</v>
      </c>
      <c r="D49" s="5"/>
    </row>
    <row r="50" spans="1:4" ht="24" customHeight="1">
      <c r="A50" s="19" t="s">
        <v>76</v>
      </c>
      <c r="B50" s="47">
        <f>表五—全区收入预算!B30-SUM(B48:B49)</f>
        <v>1082345</v>
      </c>
      <c r="C50" s="47">
        <f>表五—全区收入预算!C30-SUM(C48:C49)</f>
        <v>665700</v>
      </c>
      <c r="D50" s="5"/>
    </row>
    <row r="51" spans="1:4" ht="24" customHeight="1">
      <c r="A51" s="10" t="s">
        <v>19</v>
      </c>
      <c r="B51" s="14">
        <f>SUM(B48:B50)</f>
        <v>5875806</v>
      </c>
      <c r="C51" s="14">
        <f>SUM(C48:C50)</f>
        <v>5188000</v>
      </c>
      <c r="D51" s="15"/>
    </row>
    <row r="52" spans="1:4" ht="51.75" customHeight="1">
      <c r="A52" s="68" t="s">
        <v>163</v>
      </c>
      <c r="B52" s="68"/>
      <c r="C52" s="68"/>
      <c r="D52" s="68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</sheetData>
  <mergeCells count="3">
    <mergeCell ref="A1:D1"/>
    <mergeCell ref="A2:D2"/>
    <mergeCell ref="A52:D52"/>
  </mergeCells>
  <phoneticPr fontId="3" type="noConversion"/>
  <printOptions horizontalCentered="1" verticalCentered="1"/>
  <pageMargins left="0.74803149606299213" right="0.74803149606299213" top="0.78740157480314965" bottom="0.70866141732283472" header="0.62992125984251968" footer="0.31496062992125984"/>
  <pageSetup paperSize="9" orientation="portrait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F182"/>
  <sheetViews>
    <sheetView showGridLines="0" showZeros="0" zoomScaleNormal="100" workbookViewId="0">
      <selection activeCell="F3" sqref="F3:F4"/>
    </sheetView>
  </sheetViews>
  <sheetFormatPr defaultRowHeight="14.25"/>
  <cols>
    <col min="1" max="1" width="35.25" customWidth="1"/>
    <col min="2" max="4" width="13.5" customWidth="1"/>
  </cols>
  <sheetData>
    <row r="1" spans="1:6" ht="26.25" customHeight="1">
      <c r="A1" s="64" t="s">
        <v>159</v>
      </c>
      <c r="B1" s="64"/>
      <c r="C1" s="64"/>
      <c r="D1" s="64"/>
    </row>
    <row r="2" spans="1:6" ht="19.5" customHeight="1">
      <c r="A2" s="65" t="s">
        <v>6</v>
      </c>
      <c r="B2" s="65"/>
      <c r="C2" s="65"/>
      <c r="D2" s="65"/>
    </row>
    <row r="3" spans="1:6" ht="51" customHeight="1">
      <c r="A3" s="1" t="s">
        <v>7</v>
      </c>
      <c r="B3" s="7" t="s">
        <v>146</v>
      </c>
      <c r="C3" s="51" t="s">
        <v>147</v>
      </c>
      <c r="D3" s="2" t="s">
        <v>13</v>
      </c>
      <c r="F3" s="60" t="s">
        <v>167</v>
      </c>
    </row>
    <row r="4" spans="1:6" ht="25.5" customHeight="1">
      <c r="A4" s="22" t="s">
        <v>55</v>
      </c>
      <c r="B4" s="29">
        <f>'表三—本级收入完成 '!C4</f>
        <v>87002</v>
      </c>
      <c r="C4" s="26">
        <v>138198</v>
      </c>
      <c r="D4" s="5">
        <f>IF(OR(B4=0,C4=0),0,(C4/B4-1)*100)</f>
        <v>58.844624261511228</v>
      </c>
      <c r="F4" s="61" t="str">
        <f>IF(C4&gt;表五—全区收入预算!C4,"本级预算大于全区，请核实!","")</f>
        <v/>
      </c>
    </row>
    <row r="5" spans="1:6" ht="25.5" customHeight="1">
      <c r="A5" s="24" t="s">
        <v>57</v>
      </c>
      <c r="B5" s="16">
        <f>'表三—本级收入完成 '!C7</f>
        <v>8952</v>
      </c>
      <c r="C5" s="26"/>
      <c r="D5" s="5">
        <f t="shared" ref="D5:D15" si="0">IF(OR(B5=0,C5=0),0,(C5/B5-1)*100)</f>
        <v>0</v>
      </c>
      <c r="F5" s="61" t="str">
        <f>IF(C5&gt;表五—全区收入预算!C6,"本级预算大于全区，请核实!","")</f>
        <v/>
      </c>
    </row>
    <row r="6" spans="1:6" ht="25.5" customHeight="1">
      <c r="A6" s="22" t="s">
        <v>58</v>
      </c>
      <c r="B6" s="8">
        <f>'表三—本级收入完成 '!C8</f>
        <v>21374</v>
      </c>
      <c r="C6" s="26"/>
      <c r="D6" s="5">
        <f t="shared" si="0"/>
        <v>0</v>
      </c>
      <c r="F6" s="61" t="str">
        <f>IF(C6&gt;表五—全区收入预算!C7,"本级预算大于全区，请核实!","")</f>
        <v/>
      </c>
    </row>
    <row r="7" spans="1:6" ht="25.5" customHeight="1">
      <c r="A7" s="22" t="s">
        <v>59</v>
      </c>
      <c r="B7" s="8">
        <f>'表三—本级收入完成 '!C9</f>
        <v>25758</v>
      </c>
      <c r="C7" s="24"/>
      <c r="D7" s="5">
        <f t="shared" si="0"/>
        <v>0</v>
      </c>
      <c r="F7" s="61" t="str">
        <f>IF(C7&gt;表五—全区收入预算!C10,"本级预算大于全区，请核实!","")</f>
        <v/>
      </c>
    </row>
    <row r="8" spans="1:6" ht="25.5" customHeight="1">
      <c r="A8" s="22" t="s">
        <v>111</v>
      </c>
      <c r="B8" s="8">
        <f>'表三—本级收入完成 '!C10</f>
        <v>12814</v>
      </c>
      <c r="C8" s="24">
        <v>18000</v>
      </c>
      <c r="D8" s="5">
        <f t="shared" si="0"/>
        <v>40.4713594506009</v>
      </c>
      <c r="F8" s="61" t="str">
        <f>IF(C8&gt;表五—全区收入预算!C13,"本级预算大于全区，请核实!","")</f>
        <v/>
      </c>
    </row>
    <row r="9" spans="1:6" ht="25.5" customHeight="1">
      <c r="A9" s="22" t="s">
        <v>112</v>
      </c>
      <c r="B9" s="8">
        <f>'表三—本级收入完成 '!C11</f>
        <v>173439</v>
      </c>
      <c r="C9" s="24">
        <v>252000</v>
      </c>
      <c r="D9" s="5">
        <f t="shared" si="0"/>
        <v>45.296040682891395</v>
      </c>
      <c r="F9" s="61" t="str">
        <f>IF(C9&gt;表五—全区收入预算!C14,"本级预算大于全区，请核实!","")</f>
        <v/>
      </c>
    </row>
    <row r="10" spans="1:6" ht="25.5" customHeight="1">
      <c r="A10" s="22" t="s">
        <v>113</v>
      </c>
      <c r="B10" s="8">
        <f>'表三—本级收入完成 '!C12</f>
        <v>21657</v>
      </c>
      <c r="C10" s="24"/>
      <c r="D10" s="5">
        <f t="shared" si="0"/>
        <v>0</v>
      </c>
      <c r="F10" s="61" t="str">
        <f>IF(C10&gt;表五—全区收入预算!C17,"本级预算大于全区，请核实!","")</f>
        <v/>
      </c>
    </row>
    <row r="11" spans="1:6" ht="25.5" customHeight="1">
      <c r="A11" s="22" t="s">
        <v>114</v>
      </c>
      <c r="B11" s="8">
        <f>'表三—本级收入完成 '!C13</f>
        <v>132</v>
      </c>
      <c r="C11" s="24">
        <v>1000</v>
      </c>
      <c r="D11" s="5">
        <f t="shared" si="0"/>
        <v>657.57575757575762</v>
      </c>
      <c r="F11" s="61" t="str">
        <f>IF(C11&gt;表五—全区收入预算!C18,"本级预算大于全区，请核实!","")</f>
        <v/>
      </c>
    </row>
    <row r="12" spans="1:6" ht="25.5" customHeight="1">
      <c r="A12" s="22" t="s">
        <v>115</v>
      </c>
      <c r="B12" s="8">
        <f>'表三—本级收入完成 '!C14</f>
        <v>821</v>
      </c>
      <c r="C12" s="24">
        <v>3000</v>
      </c>
      <c r="D12" s="5">
        <f t="shared" si="0"/>
        <v>265.40803897685748</v>
      </c>
      <c r="F12" s="61" t="str">
        <f>IF(C12&gt;表五—全区收入预算!C19,"本级预算大于全区，请核实!","")</f>
        <v/>
      </c>
    </row>
    <row r="13" spans="1:6" ht="25.5" customHeight="1">
      <c r="A13" s="22" t="s">
        <v>116</v>
      </c>
      <c r="B13" s="8">
        <f>'表三—本级收入完成 '!C15</f>
        <v>15456</v>
      </c>
      <c r="C13" s="24"/>
      <c r="D13" s="5">
        <f t="shared" si="0"/>
        <v>0</v>
      </c>
      <c r="F13" s="61" t="str">
        <f>IF(C13&gt;表五—全区收入预算!C21,"本级预算大于全区，请核实!","")</f>
        <v/>
      </c>
    </row>
    <row r="14" spans="1:6" ht="25.5" customHeight="1">
      <c r="A14" s="27" t="s">
        <v>117</v>
      </c>
      <c r="B14" s="8">
        <f>'表三—本级收入完成 '!C16</f>
        <v>452297</v>
      </c>
      <c r="C14" s="24">
        <v>440029</v>
      </c>
      <c r="D14" s="5">
        <f t="shared" si="0"/>
        <v>-2.712377044287273</v>
      </c>
      <c r="F14" s="61" t="str">
        <f>IF(C14&gt;表五—全区收入预算!C22,"本级预算大于全区，请核实!","")</f>
        <v/>
      </c>
    </row>
    <row r="15" spans="1:6" ht="25.5" customHeight="1">
      <c r="A15" s="54" t="s">
        <v>149</v>
      </c>
      <c r="B15" s="8">
        <f>'表三—本级收入完成 '!C17</f>
        <v>1031</v>
      </c>
      <c r="C15" s="24">
        <v>960</v>
      </c>
      <c r="D15" s="5">
        <f t="shared" si="0"/>
        <v>-6.8865179437439412</v>
      </c>
      <c r="F15" s="61" t="str">
        <f>IF(C15&gt;表五—全区收入预算!C23,"本级预算大于全区，请核实!","")</f>
        <v/>
      </c>
    </row>
    <row r="16" spans="1:6" ht="25.5" customHeight="1">
      <c r="A16" s="3"/>
      <c r="B16" s="8"/>
      <c r="C16" s="11"/>
      <c r="D16" s="5"/>
      <c r="F16" s="61" t="str">
        <f>IF(C16&gt;表五—全区收入预算!C16,"本级预算大于全区，请核实!","")</f>
        <v/>
      </c>
    </row>
    <row r="17" spans="1:6" ht="25.5" customHeight="1">
      <c r="A17" s="3"/>
      <c r="B17" s="8"/>
      <c r="C17" s="11"/>
      <c r="D17" s="5"/>
      <c r="F17" s="61" t="str">
        <f>IF(C17&gt;表五—全区收入预算!C17,"本级预算大于全区，请核实!","")</f>
        <v/>
      </c>
    </row>
    <row r="18" spans="1:6" ht="25.5" customHeight="1">
      <c r="A18" s="3"/>
      <c r="B18" s="8"/>
      <c r="C18" s="11"/>
      <c r="D18" s="5"/>
      <c r="F18" s="61" t="str">
        <f>IF(C18&gt;表五—全区收入预算!C18,"本级预算大于全区，请核实!","")</f>
        <v/>
      </c>
    </row>
    <row r="19" spans="1:6" ht="25.5" customHeight="1">
      <c r="A19" s="3"/>
      <c r="B19" s="8"/>
      <c r="C19" s="11"/>
      <c r="D19" s="5"/>
      <c r="F19" s="61" t="str">
        <f>IF(C19&gt;表五—全区收入预算!C19,"本级预算大于全区，请核实!","")</f>
        <v/>
      </c>
    </row>
    <row r="20" spans="1:6" ht="25.5" customHeight="1">
      <c r="A20" s="3"/>
      <c r="B20" s="8"/>
      <c r="C20" s="11"/>
      <c r="D20" s="5"/>
      <c r="F20" s="61" t="str">
        <f>IF(C20&gt;表五—全区收入预算!C20,"本级预算大于全区，请核实!","")</f>
        <v/>
      </c>
    </row>
    <row r="21" spans="1:6" ht="20.25" customHeight="1">
      <c r="A21" s="19" t="s">
        <v>21</v>
      </c>
      <c r="B21" s="9">
        <f>SUM(B4:B15)</f>
        <v>820733</v>
      </c>
      <c r="C21" s="45">
        <f>SUM(C4:C15)</f>
        <v>853187</v>
      </c>
      <c r="D21" s="5">
        <f t="shared" ref="D21:D23" si="1">IF(OR(B21=0,C21=0),0,(C21/B21-1)*100)</f>
        <v>3.9542701463204155</v>
      </c>
      <c r="F21" s="61" t="str">
        <f>IF(C21&gt;表五—全区收入预算!C26,"本级预算大于全区，请核实!","")</f>
        <v/>
      </c>
    </row>
    <row r="22" spans="1:6" ht="20.25" customHeight="1">
      <c r="A22" s="19" t="s">
        <v>14</v>
      </c>
      <c r="B22" s="8">
        <v>355639</v>
      </c>
      <c r="C22" s="9"/>
      <c r="D22" s="5">
        <f t="shared" si="1"/>
        <v>0</v>
      </c>
    </row>
    <row r="23" spans="1:6" ht="20.25" customHeight="1">
      <c r="A23" s="20" t="s">
        <v>15</v>
      </c>
      <c r="B23" s="16">
        <v>34087</v>
      </c>
      <c r="C23" s="9"/>
      <c r="D23" s="5">
        <f t="shared" si="1"/>
        <v>0</v>
      </c>
    </row>
    <row r="24" spans="1:6" ht="20.25" customHeight="1">
      <c r="A24" s="20" t="s">
        <v>60</v>
      </c>
      <c r="B24" s="16">
        <v>854180</v>
      </c>
      <c r="C24" s="45">
        <v>720000</v>
      </c>
      <c r="D24" s="5"/>
    </row>
    <row r="25" spans="1:6" ht="20.25" customHeight="1">
      <c r="A25" s="21" t="s">
        <v>22</v>
      </c>
      <c r="B25" s="17">
        <f>SUM(B21:B24)</f>
        <v>2064639</v>
      </c>
      <c r="C25" s="17">
        <f>SUM(C21:C24)</f>
        <v>1573187</v>
      </c>
      <c r="D25" s="5"/>
    </row>
    <row r="26" spans="1:6" ht="50.25" customHeight="1">
      <c r="A26" s="67" t="s">
        <v>164</v>
      </c>
      <c r="B26" s="67"/>
      <c r="C26" s="67"/>
      <c r="D26" s="67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</sheetData>
  <mergeCells count="3">
    <mergeCell ref="A1:D1"/>
    <mergeCell ref="A2:D2"/>
    <mergeCell ref="A26:D26"/>
  </mergeCells>
  <phoneticPr fontId="3" type="noConversion"/>
  <printOptions horizontalCentered="1" verticalCentered="1"/>
  <pageMargins left="0.74803149606299213" right="0.74803149606299213" top="0.78740157480314965" bottom="0.51181102362204722" header="0.51181102362204722" footer="0.31496062992125984"/>
  <pageSetup paperSize="9" orientation="portrait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IK183"/>
  <sheetViews>
    <sheetView showGridLines="0" showZeros="0" tabSelected="1" workbookViewId="0">
      <selection activeCell="F8" sqref="F8"/>
    </sheetView>
  </sheetViews>
  <sheetFormatPr defaultRowHeight="14.25"/>
  <cols>
    <col min="1" max="1" width="37.5" customWidth="1"/>
    <col min="2" max="4" width="13.5" customWidth="1"/>
  </cols>
  <sheetData>
    <row r="1" spans="1:6" ht="26.25" customHeight="1">
      <c r="A1" s="64" t="s">
        <v>158</v>
      </c>
      <c r="B1" s="64"/>
      <c r="C1" s="64"/>
      <c r="D1" s="64"/>
    </row>
    <row r="2" spans="1:6" ht="19.5" customHeight="1">
      <c r="A2" s="65" t="s">
        <v>2</v>
      </c>
      <c r="B2" s="65"/>
      <c r="C2" s="65"/>
      <c r="D2" s="65"/>
    </row>
    <row r="3" spans="1:6" ht="35.25" customHeight="1">
      <c r="A3" s="1" t="s">
        <v>5</v>
      </c>
      <c r="B3" s="7" t="s">
        <v>146</v>
      </c>
      <c r="C3" s="7" t="s">
        <v>145</v>
      </c>
      <c r="D3" s="1" t="s">
        <v>10</v>
      </c>
      <c r="F3" s="62" t="s">
        <v>166</v>
      </c>
    </row>
    <row r="4" spans="1:6" ht="18" customHeight="1">
      <c r="A4" s="12" t="s">
        <v>36</v>
      </c>
      <c r="B4" s="16">
        <f>SUM(B5:B6)</f>
        <v>5946</v>
      </c>
      <c r="C4" s="16">
        <f>SUM(C5:C6)</f>
        <v>0</v>
      </c>
      <c r="D4" s="5">
        <f>IF(OR(B4=0,C4=0),0,(C4/B4-1)*100)</f>
        <v>0</v>
      </c>
      <c r="F4" s="63" t="str">
        <f>IF(C4&gt;表六—全区支出预算!C5,"本级预算大于全区，请核实!","")</f>
        <v/>
      </c>
    </row>
    <row r="5" spans="1:6" ht="18" customHeight="1">
      <c r="A5" s="11" t="s">
        <v>33</v>
      </c>
      <c r="B5" s="16">
        <f>'表四—本级支出完成 '!C5</f>
        <v>3892</v>
      </c>
      <c r="C5" s="9"/>
      <c r="D5" s="5">
        <f t="shared" ref="D5:D32" si="0">IF(OR(B5=0,C5=0),0,(C5/B5-1)*100)</f>
        <v>0</v>
      </c>
      <c r="F5" s="63" t="str">
        <f>IF(C5&gt;表六—全区支出预算!C6,"本级预算大于全区，请核实!","")</f>
        <v/>
      </c>
    </row>
    <row r="6" spans="1:6" ht="18" customHeight="1">
      <c r="A6" s="11" t="s">
        <v>92</v>
      </c>
      <c r="B6" s="16">
        <f>'表四—本级支出完成 '!C6</f>
        <v>2054</v>
      </c>
      <c r="C6" s="9"/>
      <c r="D6" s="5">
        <f t="shared" si="0"/>
        <v>0</v>
      </c>
      <c r="F6" s="63" t="str">
        <f>IF(C6&gt;表六—全区支出预算!C7,"本级预算大于全区，请核实!","")</f>
        <v/>
      </c>
    </row>
    <row r="7" spans="1:6" ht="18" customHeight="1">
      <c r="A7" s="11" t="s">
        <v>37</v>
      </c>
      <c r="B7" s="16">
        <f>SUM(B8:B9)</f>
        <v>5971</v>
      </c>
      <c r="C7" s="16">
        <f>SUM(C8:C9)</f>
        <v>0</v>
      </c>
      <c r="D7" s="5">
        <f t="shared" si="0"/>
        <v>0</v>
      </c>
      <c r="F7" s="63" t="str">
        <f>IF(C7&gt;表六—全区支出预算!C8,"本级预算大于全区，请核实!","")</f>
        <v/>
      </c>
    </row>
    <row r="8" spans="1:6" ht="18" customHeight="1">
      <c r="A8" s="3" t="s">
        <v>35</v>
      </c>
      <c r="B8" s="8">
        <f>'表四—本级支出完成 '!C8</f>
        <v>56</v>
      </c>
      <c r="C8" s="9"/>
      <c r="D8" s="5">
        <f t="shared" si="0"/>
        <v>0</v>
      </c>
      <c r="F8" s="63" t="str">
        <f>IF(C8&gt;表六—全区支出预算!C10,"本级预算大于全区，请核实!","")</f>
        <v/>
      </c>
    </row>
    <row r="9" spans="1:6" ht="18" customHeight="1">
      <c r="A9" s="3" t="s">
        <v>34</v>
      </c>
      <c r="B9" s="8">
        <f>'表四—本级支出完成 '!C9</f>
        <v>5915</v>
      </c>
      <c r="C9" s="9"/>
      <c r="D9" s="5">
        <f t="shared" si="0"/>
        <v>0</v>
      </c>
      <c r="F9" s="63" t="str">
        <f>IF(C9&gt;表六—全区支出预算!C9,"本级预算大于全区，请核实!","")</f>
        <v/>
      </c>
    </row>
    <row r="10" spans="1:6" ht="18" customHeight="1">
      <c r="A10" s="34" t="s">
        <v>105</v>
      </c>
      <c r="B10" s="8">
        <f>'表四—本级支出完成 '!C10</f>
        <v>0</v>
      </c>
      <c r="C10" s="9"/>
      <c r="D10" s="5">
        <f t="shared" si="0"/>
        <v>0</v>
      </c>
      <c r="F10" s="63" t="str">
        <f>IF(C10&gt;表六—全区支出预算!C11,"本级预算大于全区，请核实!","")</f>
        <v/>
      </c>
    </row>
    <row r="11" spans="1:6" ht="18" customHeight="1">
      <c r="A11" s="3" t="s">
        <v>97</v>
      </c>
      <c r="B11" s="8">
        <f>SUM(B12:B14)</f>
        <v>147982</v>
      </c>
      <c r="C11" s="8">
        <f>SUM(C12:C14)</f>
        <v>155000</v>
      </c>
      <c r="D11" s="5">
        <f t="shared" si="0"/>
        <v>4.7424686786230685</v>
      </c>
      <c r="F11" s="63" t="str">
        <f>IF(C11&gt;表六—全区支出预算!C12,"本级预算大于全区，请核实!","")</f>
        <v/>
      </c>
    </row>
    <row r="12" spans="1:6" ht="18" customHeight="1">
      <c r="A12" s="3" t="s">
        <v>8</v>
      </c>
      <c r="B12" s="8">
        <f>'表四—本级支出完成 '!C12</f>
        <v>34350</v>
      </c>
      <c r="C12" s="9">
        <v>35000</v>
      </c>
      <c r="D12" s="5">
        <f t="shared" si="0"/>
        <v>1.8922852983988436</v>
      </c>
      <c r="F12" s="63" t="str">
        <f>IF(C12&gt;表六—全区支出预算!C15,"本级预算大于全区，请核实!","")</f>
        <v/>
      </c>
    </row>
    <row r="13" spans="1:6" ht="18" customHeight="1">
      <c r="A13" s="53" t="s">
        <v>150</v>
      </c>
      <c r="B13" s="8">
        <f>'表四—本级支出完成 '!C13</f>
        <v>9411</v>
      </c>
      <c r="C13" s="9">
        <v>8000</v>
      </c>
      <c r="D13" s="5">
        <f t="shared" si="0"/>
        <v>-14.993093188821593</v>
      </c>
      <c r="F13" s="63" t="str">
        <f>IF(C13&gt;表六—全区支出预算!C18,"本级预算大于全区，请核实!","")</f>
        <v/>
      </c>
    </row>
    <row r="14" spans="1:6" ht="18" customHeight="1">
      <c r="A14" s="3" t="s">
        <v>9</v>
      </c>
      <c r="B14" s="8">
        <f>'表四—本级支出完成 '!C14</f>
        <v>104221</v>
      </c>
      <c r="C14" s="9">
        <v>112000</v>
      </c>
      <c r="D14" s="5">
        <f t="shared" si="0"/>
        <v>7.463946805346322</v>
      </c>
      <c r="F14" s="63" t="str">
        <f>IF(C14&gt;表六—全区支出预算!C19,"本级预算大于全区，请核实!","")</f>
        <v/>
      </c>
    </row>
    <row r="15" spans="1:6" ht="18" customHeight="1">
      <c r="A15" s="3" t="s">
        <v>106</v>
      </c>
      <c r="B15" s="8">
        <f>SUM(B16:B17)</f>
        <v>39300</v>
      </c>
      <c r="C15" s="8">
        <f>SUM(C16:C17)</f>
        <v>0</v>
      </c>
      <c r="D15" s="5">
        <f t="shared" si="0"/>
        <v>0</v>
      </c>
      <c r="F15" s="63" t="str">
        <f>IF(C15&gt;表六—全区支出预算!C20,"本级预算大于全区，请核实!","")</f>
        <v/>
      </c>
    </row>
    <row r="16" spans="1:6" ht="18" customHeight="1">
      <c r="A16" s="3" t="s">
        <v>61</v>
      </c>
      <c r="B16" s="8">
        <f>'表四—本级支出完成 '!C16</f>
        <v>13963</v>
      </c>
      <c r="C16" s="9"/>
      <c r="D16" s="5">
        <f t="shared" si="0"/>
        <v>0</v>
      </c>
      <c r="F16" s="63" t="str">
        <f>IF(C16&gt;表六—全区支出预算!C22,"本级预算大于全区，请核实!","")</f>
        <v/>
      </c>
    </row>
    <row r="17" spans="1:245" ht="18" customHeight="1">
      <c r="A17" s="3" t="s">
        <v>93</v>
      </c>
      <c r="B17" s="8">
        <f>'表四—本级支出完成 '!C17</f>
        <v>25337</v>
      </c>
      <c r="C17" s="9"/>
      <c r="D17" s="5">
        <f t="shared" si="0"/>
        <v>0</v>
      </c>
      <c r="F17" s="63" t="str">
        <f>IF(C17&gt;表六—全区支出预算!C23,"本级预算大于全区，请核实!","")</f>
        <v/>
      </c>
    </row>
    <row r="18" spans="1:245" ht="18" customHeight="1">
      <c r="A18" s="3" t="s">
        <v>107</v>
      </c>
      <c r="B18" s="8">
        <f>SUM(B19:B20)</f>
        <v>580524</v>
      </c>
      <c r="C18" s="8">
        <f>SUM(C19:C19)</f>
        <v>450000</v>
      </c>
      <c r="D18" s="5">
        <f t="shared" si="0"/>
        <v>-22.483824958141263</v>
      </c>
      <c r="F18" s="63" t="str">
        <f>IF(C18&gt;表六—全区支出预算!C24,"本级预算大于全区，请核实!","")</f>
        <v/>
      </c>
    </row>
    <row r="19" spans="1:245" ht="18" customHeight="1">
      <c r="A19" s="3" t="s">
        <v>133</v>
      </c>
      <c r="B19" s="8">
        <f>'表四—本级支出完成 '!C19</f>
        <v>454958</v>
      </c>
      <c r="C19" s="9">
        <v>450000</v>
      </c>
      <c r="D19" s="5">
        <f t="shared" si="0"/>
        <v>-1.0897709239094611</v>
      </c>
      <c r="F19" s="63" t="str">
        <f>IF(C19&gt;表六—全区支出预算!C25,"本级预算大于全区，请核实!","")</f>
        <v/>
      </c>
    </row>
    <row r="20" spans="1:245" ht="18" customHeight="1">
      <c r="A20" s="34" t="s">
        <v>134</v>
      </c>
      <c r="B20" s="8">
        <f>'表四—本级支出完成 '!C20</f>
        <v>125566</v>
      </c>
      <c r="C20" s="9"/>
      <c r="D20" s="5">
        <f t="shared" si="0"/>
        <v>0</v>
      </c>
      <c r="F20" s="63" t="str">
        <f>IF(C20&gt;表六—全区支出预算!C26,"本级预算大于全区，请核实!","")</f>
        <v/>
      </c>
    </row>
    <row r="21" spans="1:245" ht="18" customHeight="1">
      <c r="A21" s="3" t="s">
        <v>108</v>
      </c>
      <c r="B21" s="8">
        <f>SUM(B22:B24)</f>
        <v>8320</v>
      </c>
      <c r="C21" s="8">
        <f>SUM(C22:C24)</f>
        <v>3835</v>
      </c>
      <c r="D21" s="5">
        <f t="shared" si="0"/>
        <v>-53.90625</v>
      </c>
      <c r="F21" s="63" t="str">
        <f>IF(C21&gt;表六—全区支出预算!C27,"本级预算大于全区，请核实!","")</f>
        <v/>
      </c>
    </row>
    <row r="22" spans="1:245" ht="18" customHeight="1">
      <c r="A22" s="34" t="s">
        <v>136</v>
      </c>
      <c r="B22" s="8">
        <f>'表四—本级支出完成 '!C22</f>
        <v>8320</v>
      </c>
      <c r="C22" s="8">
        <v>635</v>
      </c>
      <c r="D22" s="5">
        <f t="shared" si="0"/>
        <v>-92.367788461538453</v>
      </c>
      <c r="E22" s="3"/>
      <c r="F22" s="63" t="str">
        <f>IF(C22&gt;表六—全区支出预算!C28,"本级预算大于全区，请核实!","")</f>
        <v/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245" ht="18" customHeight="1">
      <c r="A23" s="3" t="s">
        <v>137</v>
      </c>
      <c r="B23" s="8">
        <f>'表四—本级支出完成 '!C23</f>
        <v>0</v>
      </c>
      <c r="C23" s="9">
        <v>800</v>
      </c>
      <c r="D23" s="5">
        <f t="shared" si="0"/>
        <v>0</v>
      </c>
      <c r="E23" s="3"/>
      <c r="F23" s="63" t="str">
        <f>IF(C23&gt;表六—全区支出预算!C29,"本级预算大于全区，请核实!","")</f>
        <v/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245" ht="18" customHeight="1">
      <c r="A24" s="57" t="s">
        <v>160</v>
      </c>
      <c r="B24" s="8"/>
      <c r="C24" s="9">
        <v>2400</v>
      </c>
      <c r="D24" s="5">
        <f t="shared" si="0"/>
        <v>0</v>
      </c>
      <c r="E24" s="3"/>
      <c r="F24" s="63" t="str">
        <f>IF(C24&gt;表六—全区支出预算!C30,"本级预算大于全区，请核实!","")</f>
        <v/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11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</row>
    <row r="25" spans="1:245" ht="18" customHeight="1">
      <c r="A25" s="3" t="s">
        <v>109</v>
      </c>
      <c r="B25" s="8">
        <f>B26</f>
        <v>0</v>
      </c>
      <c r="C25" s="8"/>
      <c r="D25" s="5">
        <f t="shared" si="0"/>
        <v>0</v>
      </c>
      <c r="F25" s="63" t="str">
        <f>IF(C25&gt;表六—全区支出预算!C31,"本级预算大于全区，请核实!","")</f>
        <v/>
      </c>
    </row>
    <row r="26" spans="1:245" ht="18" customHeight="1">
      <c r="A26" s="3" t="s">
        <v>138</v>
      </c>
      <c r="B26" s="8">
        <f>'表四—本级支出完成 '!C25</f>
        <v>0</v>
      </c>
      <c r="C26" s="9"/>
      <c r="D26" s="5">
        <f t="shared" si="0"/>
        <v>0</v>
      </c>
      <c r="F26" s="63" t="str">
        <f>IF(C26&gt;表六—全区支出预算!C32,"本级预算大于全区，请核实!","")</f>
        <v/>
      </c>
    </row>
    <row r="27" spans="1:245" ht="18" customHeight="1">
      <c r="A27" s="3" t="s">
        <v>110</v>
      </c>
      <c r="B27" s="8">
        <f>B28+B29</f>
        <v>48475</v>
      </c>
      <c r="C27" s="8">
        <f>C28+C29</f>
        <v>115758</v>
      </c>
      <c r="D27" s="5">
        <f t="shared" si="0"/>
        <v>138.79938112429087</v>
      </c>
      <c r="E27" s="3"/>
      <c r="F27" s="63" t="str">
        <f>IF(C27&gt;表六—全区支出预算!C33,"本级预算大于全区，请核实!","")</f>
        <v/>
      </c>
    </row>
    <row r="28" spans="1:245" ht="18" customHeight="1">
      <c r="A28" s="3" t="s">
        <v>135</v>
      </c>
      <c r="B28" s="8">
        <f>'表四—本级支出完成 '!C27</f>
        <v>48475</v>
      </c>
      <c r="C28" s="9">
        <v>115758</v>
      </c>
      <c r="D28" s="5">
        <f t="shared" si="0"/>
        <v>138.79938112429087</v>
      </c>
      <c r="E28" s="3"/>
      <c r="F28" s="63" t="str">
        <f>IF(C28&gt;表六—全区支出预算!C34,"本级预算大于全区，请核实!","")</f>
        <v/>
      </c>
    </row>
    <row r="29" spans="1:245" ht="18" customHeight="1">
      <c r="A29" s="3" t="s">
        <v>95</v>
      </c>
      <c r="B29" s="8"/>
      <c r="C29" s="9"/>
      <c r="D29" s="5">
        <f t="shared" si="0"/>
        <v>0</v>
      </c>
      <c r="E29" s="3"/>
      <c r="F29" s="63" t="str">
        <f>IF(C29&gt;表六—全区支出预算!C35,"本级预算大于全区，请核实!","")</f>
        <v/>
      </c>
    </row>
    <row r="30" spans="1:245" ht="18" customHeight="1">
      <c r="A30" s="41"/>
      <c r="B30" s="40"/>
      <c r="C30" s="28"/>
      <c r="D30" s="5"/>
      <c r="E30" s="3"/>
      <c r="F30" s="63" t="str">
        <f>IF(C30&gt;表六—全区支出预算!C36,"本级预算大于全区，请核实!","")</f>
        <v/>
      </c>
    </row>
    <row r="31" spans="1:245" ht="18" customHeight="1">
      <c r="A31" s="19" t="s">
        <v>20</v>
      </c>
      <c r="B31" s="30">
        <f>SUM(B4,B7,B10:B11,B15,B18,B21,B25,B27)</f>
        <v>836518</v>
      </c>
      <c r="C31" s="30">
        <f>SUM(C4,C7,C10:C11,C15,C18,C21,C25,C27)</f>
        <v>724593</v>
      </c>
      <c r="D31" s="5">
        <f t="shared" si="0"/>
        <v>-13.379867498368236</v>
      </c>
      <c r="E31" s="3"/>
      <c r="F31" s="63" t="str">
        <f>IF(C31&gt;表六—全区支出预算!C48,"本级预算大于全区，请核实!","")</f>
        <v/>
      </c>
    </row>
    <row r="32" spans="1:245" ht="18" customHeight="1">
      <c r="A32" s="19" t="s">
        <v>3</v>
      </c>
      <c r="B32" s="6">
        <v>316470</v>
      </c>
      <c r="C32" s="38"/>
      <c r="D32" s="5">
        <f t="shared" si="0"/>
        <v>0</v>
      </c>
      <c r="E32" s="3"/>
    </row>
    <row r="33" spans="1:5" ht="18" customHeight="1">
      <c r="A33" s="19" t="s">
        <v>4</v>
      </c>
      <c r="B33" s="30">
        <v>200000</v>
      </c>
      <c r="C33" s="38">
        <v>250000</v>
      </c>
      <c r="D33" s="5"/>
      <c r="E33" s="3"/>
    </row>
    <row r="34" spans="1:5" ht="18" customHeight="1">
      <c r="A34" s="55" t="s">
        <v>151</v>
      </c>
      <c r="B34" s="30">
        <v>2000</v>
      </c>
      <c r="C34" s="38">
        <v>2000</v>
      </c>
      <c r="D34" s="5"/>
      <c r="E34" s="3"/>
    </row>
    <row r="35" spans="1:5" ht="18" customHeight="1">
      <c r="A35" s="19" t="s">
        <v>76</v>
      </c>
      <c r="B35" s="49">
        <f>B36-SUM(B31:B34)</f>
        <v>709651</v>
      </c>
      <c r="C35" s="49">
        <f>C36-SUM(C31:C34)</f>
        <v>596594</v>
      </c>
      <c r="D35" s="5"/>
      <c r="E35" s="3"/>
    </row>
    <row r="36" spans="1:5" ht="18" customHeight="1">
      <c r="A36" s="10" t="s">
        <v>19</v>
      </c>
      <c r="B36" s="39">
        <f>表七—本级收入预算!B25</f>
        <v>2064639</v>
      </c>
      <c r="C36" s="44">
        <f>表七—本级收入预算!C25</f>
        <v>1573187</v>
      </c>
      <c r="D36" s="15"/>
      <c r="E36" s="3"/>
    </row>
    <row r="37" spans="1:5" ht="51" customHeight="1">
      <c r="A37" s="68" t="s">
        <v>163</v>
      </c>
      <c r="B37" s="68"/>
      <c r="C37" s="68"/>
      <c r="D37" s="68"/>
    </row>
    <row r="38" spans="1:5">
      <c r="C38" s="48"/>
      <c r="D38" s="48"/>
    </row>
    <row r="40" spans="1:5">
      <c r="C40" s="48"/>
    </row>
    <row r="41" spans="1:5">
      <c r="C41" s="48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</sheetData>
  <mergeCells count="3">
    <mergeCell ref="A1:D1"/>
    <mergeCell ref="A2:D2"/>
    <mergeCell ref="A37:D37"/>
  </mergeCells>
  <phoneticPr fontId="3" type="noConversion"/>
  <printOptions horizontalCentered="1" verticalCentered="1"/>
  <pageMargins left="0.74803149606299213" right="0.74803149606299213" top="0.51181102362204722" bottom="0.51181102362204722" header="0.35433070866141736" footer="0.31496062992125984"/>
  <pageSetup paperSize="9" orientation="portrait" r:id="rId1"/>
  <headerFooter alignWithMargins="0">
    <oddFooter>&amp;C- &amp;P -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12</vt:i4>
      </vt:variant>
    </vt:vector>
  </HeadingPairs>
  <TitlesOfParts>
    <vt:vector size="20" baseType="lpstr">
      <vt:lpstr>表一—全区收入完成</vt:lpstr>
      <vt:lpstr>表二—全区支出完成</vt:lpstr>
      <vt:lpstr>表三—本级收入完成 </vt:lpstr>
      <vt:lpstr>表四—本级支出完成 </vt:lpstr>
      <vt:lpstr>表五—全区收入预算</vt:lpstr>
      <vt:lpstr>表六—全区支出预算</vt:lpstr>
      <vt:lpstr>表七—本级收入预算</vt:lpstr>
      <vt:lpstr>表八—本级支出预算</vt:lpstr>
      <vt:lpstr>表八—本级支出预算!Print_Area</vt:lpstr>
      <vt:lpstr>表二—全区支出完成!Print_Area</vt:lpstr>
      <vt:lpstr>表六—全区支出预算!Print_Area</vt:lpstr>
      <vt:lpstr>表七—本级收入预算!Print_Area</vt:lpstr>
      <vt:lpstr>'表三—本级收入完成 '!Print_Area</vt:lpstr>
      <vt:lpstr>'表四—本级支出完成 '!Print_Area</vt:lpstr>
      <vt:lpstr>表五—全区收入预算!Print_Area</vt:lpstr>
      <vt:lpstr>表一—全区收入完成!Print_Area</vt:lpstr>
      <vt:lpstr>表八—本级支出预算!Print_Titles</vt:lpstr>
      <vt:lpstr>表二—全区支出完成!Print_Titles</vt:lpstr>
      <vt:lpstr>表六—全区支出预算!Print_Titles</vt:lpstr>
      <vt:lpstr>'表四—本级支出完成 '!Print_Titles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CurUserName</dc:creator>
  <cp:lastModifiedBy>Administrator</cp:lastModifiedBy>
  <cp:lastPrinted>2015-01-05T14:36:34Z</cp:lastPrinted>
  <dcterms:created xsi:type="dcterms:W3CDTF">2009-07-11T03:43:36Z</dcterms:created>
  <dcterms:modified xsi:type="dcterms:W3CDTF">2023-07-19T08:48:33Z</dcterms:modified>
</cp:coreProperties>
</file>