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8035" windowHeight="11850"/>
  </bookViews>
  <sheets>
    <sheet name="总表" sheetId="1" r:id="rId1"/>
  </sheets>
  <definedNames>
    <definedName name="_xlnm._FilterDatabase" localSheetId="0" hidden="1">总表!$G$2:$G$45</definedName>
  </definedNames>
  <calcPr calcId="144525"/>
</workbook>
</file>

<file path=xl/calcChain.xml><?xml version="1.0" encoding="utf-8"?>
<calcChain xmlns="http://schemas.openxmlformats.org/spreadsheetml/2006/main">
  <c r="M6" i="1" l="1"/>
  <c r="K47" i="1"/>
  <c r="L8" i="1"/>
  <c r="K8" i="1"/>
  <c r="K9" i="1"/>
  <c r="M35" i="1"/>
  <c r="L38" i="1"/>
  <c r="M38" i="1" s="1"/>
  <c r="L44" i="1"/>
  <c r="M44" i="1" s="1"/>
  <c r="K11" i="1"/>
  <c r="M11" i="1" s="1"/>
  <c r="K15" i="1"/>
  <c r="M15" i="1" s="1"/>
  <c r="K20" i="1"/>
  <c r="M20" i="1" s="1"/>
  <c r="K24" i="1"/>
  <c r="M24" i="1" s="1"/>
  <c r="K28" i="1"/>
  <c r="M28" i="1" s="1"/>
  <c r="K33" i="1"/>
  <c r="M33" i="1" s="1"/>
  <c r="C3" i="1"/>
  <c r="C8" i="1"/>
  <c r="D8" i="1"/>
  <c r="E8" i="1"/>
  <c r="F8" i="1"/>
  <c r="J48" i="1"/>
  <c r="L48" i="1" s="1"/>
  <c r="M48" i="1" s="1"/>
  <c r="J46" i="1"/>
  <c r="L46" i="1" s="1"/>
  <c r="M46" i="1" s="1"/>
  <c r="K45" i="1" s="1"/>
  <c r="J44" i="1"/>
  <c r="J43" i="1"/>
  <c r="L43" i="1" s="1"/>
  <c r="M43" i="1" s="1"/>
  <c r="J41" i="1"/>
  <c r="L41" i="1" s="1"/>
  <c r="M41" i="1" s="1"/>
  <c r="J40" i="1"/>
  <c r="L40" i="1" s="1"/>
  <c r="M40" i="1" s="1"/>
  <c r="J38" i="1"/>
  <c r="J37" i="1"/>
  <c r="L37" i="1" s="1"/>
  <c r="J35" i="1"/>
  <c r="J34" i="1"/>
  <c r="K34" i="1" s="1"/>
  <c r="M34" i="1" s="1"/>
  <c r="J33" i="1"/>
  <c r="J32" i="1"/>
  <c r="K32" i="1" s="1"/>
  <c r="M32" i="1" s="1"/>
  <c r="J30" i="1"/>
  <c r="K30" i="1" s="1"/>
  <c r="M30" i="1" s="1"/>
  <c r="J29" i="1"/>
  <c r="K29" i="1" s="1"/>
  <c r="M29" i="1" s="1"/>
  <c r="J28" i="1"/>
  <c r="J27" i="1"/>
  <c r="K27" i="1" s="1"/>
  <c r="M27" i="1" s="1"/>
  <c r="J26" i="1"/>
  <c r="K26" i="1" s="1"/>
  <c r="M26" i="1" s="1"/>
  <c r="J25" i="1"/>
  <c r="K25" i="1" s="1"/>
  <c r="M25" i="1" s="1"/>
  <c r="J24" i="1"/>
  <c r="J23" i="1"/>
  <c r="K23" i="1" s="1"/>
  <c r="M23" i="1" s="1"/>
  <c r="J22" i="1"/>
  <c r="K22" i="1" s="1"/>
  <c r="M22" i="1" s="1"/>
  <c r="J21" i="1"/>
  <c r="K21" i="1" s="1"/>
  <c r="M21" i="1" s="1"/>
  <c r="J20" i="1"/>
  <c r="J19" i="1"/>
  <c r="K19" i="1" s="1"/>
  <c r="M19" i="1" s="1"/>
  <c r="J17" i="1"/>
  <c r="K17" i="1" s="1"/>
  <c r="M17" i="1" s="1"/>
  <c r="J16" i="1"/>
  <c r="K16" i="1" s="1"/>
  <c r="M16" i="1" s="1"/>
  <c r="J15" i="1"/>
  <c r="J14" i="1"/>
  <c r="K14" i="1" s="1"/>
  <c r="M14" i="1" s="1"/>
  <c r="J13" i="1"/>
  <c r="K13" i="1" s="1"/>
  <c r="M13" i="1" s="1"/>
  <c r="J12" i="1"/>
  <c r="K12" i="1" s="1"/>
  <c r="M12" i="1" s="1"/>
  <c r="J11" i="1"/>
  <c r="J10" i="1"/>
  <c r="K10" i="1" s="1"/>
  <c r="M10" i="1" s="1"/>
  <c r="I8" i="1"/>
  <c r="H8" i="1"/>
  <c r="G8" i="1"/>
  <c r="J6" i="1"/>
  <c r="B3" i="1"/>
  <c r="M18" i="1" l="1"/>
  <c r="K18" i="1"/>
  <c r="M31" i="1"/>
  <c r="K31" i="1"/>
  <c r="M37" i="1"/>
  <c r="M42" i="1"/>
  <c r="K42" i="1"/>
  <c r="M39" i="1"/>
  <c r="K39" i="1"/>
  <c r="J8" i="1"/>
  <c r="M36" i="1" l="1"/>
  <c r="K36" i="1"/>
</calcChain>
</file>

<file path=xl/sharedStrings.xml><?xml version="1.0" encoding="utf-8"?>
<sst xmlns="http://schemas.openxmlformats.org/spreadsheetml/2006/main" count="74" uniqueCount="70">
  <si>
    <t>资金单位：万元</t>
    <phoneticPr fontId="3" type="noConversion"/>
  </si>
  <si>
    <t>序号</t>
    <phoneticPr fontId="3" type="noConversion"/>
  </si>
  <si>
    <t>地州、县市</t>
    <phoneticPr fontId="3" type="noConversion"/>
  </si>
  <si>
    <r>
      <t>2017</t>
    </r>
    <r>
      <rPr>
        <b/>
        <sz val="10"/>
        <rFont val="黑体"/>
        <family val="3"/>
        <charset val="134"/>
      </rPr>
      <t>年贫困人口规模</t>
    </r>
    <phoneticPr fontId="3" type="noConversion"/>
  </si>
  <si>
    <t>2013年贫困村规模</t>
    <phoneticPr fontId="3" type="noConversion"/>
  </si>
  <si>
    <r>
      <t>2018</t>
    </r>
    <r>
      <rPr>
        <b/>
        <sz val="10"/>
        <rFont val="黑体"/>
        <family val="3"/>
        <charset val="134"/>
      </rPr>
      <t>年度脱贫计划</t>
    </r>
    <phoneticPr fontId="3" type="noConversion"/>
  </si>
  <si>
    <t>2018年度贫困村退出计划</t>
    <phoneticPr fontId="3" type="noConversion"/>
  </si>
  <si>
    <t>扶贫成效</t>
    <phoneticPr fontId="3" type="noConversion"/>
  </si>
  <si>
    <t>2018年计划摘帽县和深度贫困县资金</t>
    <phoneticPr fontId="3" type="noConversion"/>
  </si>
  <si>
    <t>资金分配比例</t>
    <phoneticPr fontId="3" type="noConversion"/>
  </si>
  <si>
    <t>2017年减贫任务完成情况</t>
    <phoneticPr fontId="3" type="noConversion"/>
  </si>
  <si>
    <t>2017年贫困村退出任务完成情况</t>
    <phoneticPr fontId="3" type="noConversion"/>
  </si>
  <si>
    <t>人</t>
    <phoneticPr fontId="3" type="noConversion"/>
  </si>
  <si>
    <t>个</t>
    <phoneticPr fontId="3" type="noConversion"/>
  </si>
  <si>
    <t>人</t>
    <phoneticPr fontId="3" type="noConversion"/>
  </si>
  <si>
    <r>
      <t>32</t>
    </r>
    <r>
      <rPr>
        <b/>
        <sz val="10"/>
        <rFont val="黑体"/>
        <family val="3"/>
        <charset val="134"/>
      </rPr>
      <t>个县合计</t>
    </r>
    <phoneticPr fontId="3" type="noConversion"/>
  </si>
  <si>
    <t>一</t>
    <phoneticPr fontId="3" type="noConversion"/>
  </si>
  <si>
    <t>和田地区</t>
    <phoneticPr fontId="3" type="noConversion"/>
  </si>
  <si>
    <t>和田县</t>
    <phoneticPr fontId="3" type="noConversion"/>
  </si>
  <si>
    <t>墨玉县</t>
    <phoneticPr fontId="3" type="noConversion"/>
  </si>
  <si>
    <t>皮山县</t>
    <phoneticPr fontId="3" type="noConversion"/>
  </si>
  <si>
    <t>洛浦县</t>
    <phoneticPr fontId="3" type="noConversion"/>
  </si>
  <si>
    <t>策勒县</t>
    <phoneticPr fontId="3" type="noConversion"/>
  </si>
  <si>
    <t>于田县</t>
  </si>
  <si>
    <t>民丰县</t>
    <phoneticPr fontId="3" type="noConversion"/>
  </si>
  <si>
    <t>和田市</t>
    <phoneticPr fontId="3" type="noConversion"/>
  </si>
  <si>
    <t>二</t>
    <phoneticPr fontId="3" type="noConversion"/>
  </si>
  <si>
    <t>喀什地区</t>
    <phoneticPr fontId="3" type="noConversion"/>
  </si>
  <si>
    <t>疏附县</t>
    <phoneticPr fontId="3" type="noConversion"/>
  </si>
  <si>
    <t>疏勒县</t>
    <phoneticPr fontId="3" type="noConversion"/>
  </si>
  <si>
    <t>英吉沙县</t>
    <phoneticPr fontId="3" type="noConversion"/>
  </si>
  <si>
    <t>莎车县</t>
    <phoneticPr fontId="3" type="noConversion"/>
  </si>
  <si>
    <t>叶城县</t>
    <phoneticPr fontId="3" type="noConversion"/>
  </si>
  <si>
    <t>岳普湖县</t>
    <phoneticPr fontId="3" type="noConversion"/>
  </si>
  <si>
    <t>伽师县</t>
    <phoneticPr fontId="3" type="noConversion"/>
  </si>
  <si>
    <t>塔什库尔干县</t>
    <phoneticPr fontId="3" type="noConversion"/>
  </si>
  <si>
    <t>泽普县</t>
    <phoneticPr fontId="3" type="noConversion"/>
  </si>
  <si>
    <t>麦盖提县</t>
    <phoneticPr fontId="3" type="noConversion"/>
  </si>
  <si>
    <t>巴楚县</t>
    <phoneticPr fontId="3" type="noConversion"/>
  </si>
  <si>
    <t>喀什市</t>
    <phoneticPr fontId="3" type="noConversion"/>
  </si>
  <si>
    <t>三</t>
    <phoneticPr fontId="3" type="noConversion"/>
  </si>
  <si>
    <t>克州</t>
    <phoneticPr fontId="3" type="noConversion"/>
  </si>
  <si>
    <t>阿图什市</t>
    <phoneticPr fontId="3" type="noConversion"/>
  </si>
  <si>
    <t>阿克陶县</t>
    <phoneticPr fontId="3" type="noConversion"/>
  </si>
  <si>
    <t>阿合奇县</t>
    <phoneticPr fontId="3" type="noConversion"/>
  </si>
  <si>
    <t>乌恰县</t>
    <phoneticPr fontId="3" type="noConversion"/>
  </si>
  <si>
    <t>四</t>
    <phoneticPr fontId="3" type="noConversion"/>
  </si>
  <si>
    <t>阿克苏地区</t>
    <phoneticPr fontId="3" type="noConversion"/>
  </si>
  <si>
    <t>乌什县</t>
    <phoneticPr fontId="3" type="noConversion"/>
  </si>
  <si>
    <t>柯坪县</t>
    <phoneticPr fontId="3" type="noConversion"/>
  </si>
  <si>
    <t>五</t>
    <phoneticPr fontId="3" type="noConversion"/>
  </si>
  <si>
    <t>伊犁州</t>
    <phoneticPr fontId="3" type="noConversion"/>
  </si>
  <si>
    <t>察布查尔县</t>
    <phoneticPr fontId="3" type="noConversion"/>
  </si>
  <si>
    <t>尼勒克县</t>
    <phoneticPr fontId="3" type="noConversion"/>
  </si>
  <si>
    <t>六</t>
    <phoneticPr fontId="3" type="noConversion"/>
  </si>
  <si>
    <t>阿勒泰地区</t>
    <phoneticPr fontId="3" type="noConversion"/>
  </si>
  <si>
    <t>青河县</t>
    <phoneticPr fontId="3" type="noConversion"/>
  </si>
  <si>
    <t>吉木乃县</t>
    <phoneticPr fontId="3" type="noConversion"/>
  </si>
  <si>
    <t>七</t>
    <phoneticPr fontId="3" type="noConversion"/>
  </si>
  <si>
    <t>塔城地区</t>
    <phoneticPr fontId="3" type="noConversion"/>
  </si>
  <si>
    <t>托里县</t>
    <phoneticPr fontId="3" type="noConversion"/>
  </si>
  <si>
    <t>八</t>
    <phoneticPr fontId="3" type="noConversion"/>
  </si>
  <si>
    <t>哈密地区</t>
    <phoneticPr fontId="3" type="noConversion"/>
  </si>
  <si>
    <t>巴里坤县</t>
    <phoneticPr fontId="3" type="noConversion"/>
  </si>
  <si>
    <t>附件：</t>
    <phoneticPr fontId="2" type="noConversion"/>
  </si>
  <si>
    <t>资金来源</t>
    <phoneticPr fontId="2" type="noConversion"/>
  </si>
  <si>
    <t>城乡医疗救助</t>
    <phoneticPr fontId="2" type="noConversion"/>
  </si>
  <si>
    <t>慰烈工程</t>
    <phoneticPr fontId="2" type="noConversion"/>
  </si>
  <si>
    <t>分配数</t>
    <phoneticPr fontId="2" type="noConversion"/>
  </si>
  <si>
    <t>2018年福利彩票公益金用于贫困县涉农整合资金分配表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</si>
</sst>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_ "/>
  </numFmts>
  <fonts count="22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8"/>
      <name val="黑体"/>
      <family val="3"/>
      <charset val="134"/>
    </font>
    <font>
      <sz val="10"/>
      <color theme="0"/>
      <name val="黑体"/>
      <family val="3"/>
      <charset val="134"/>
    </font>
    <font>
      <b/>
      <sz val="10"/>
      <color theme="0"/>
      <name val="黑体"/>
      <family val="3"/>
      <charset val="134"/>
    </font>
    <font>
      <sz val="10"/>
      <color rgb="FFFF0000"/>
      <name val="黑体"/>
      <family val="3"/>
      <charset val="134"/>
    </font>
    <font>
      <sz val="11"/>
      <color theme="1"/>
      <name val="仿宋_GB2312"/>
      <family val="3"/>
      <charset val="134"/>
    </font>
    <font>
      <b/>
      <sz val="10"/>
      <color theme="1"/>
      <name val="黑体"/>
      <family val="3"/>
      <charset val="134"/>
    </font>
    <font>
      <b/>
      <sz val="10"/>
      <name val="黑体"/>
      <family val="3"/>
      <charset val="134"/>
    </font>
    <font>
      <b/>
      <sz val="12"/>
      <name val="黑体"/>
      <family val="3"/>
      <charset val="134"/>
    </font>
    <font>
      <sz val="10"/>
      <name val="黑体"/>
      <family val="3"/>
      <charset val="134"/>
    </font>
    <font>
      <b/>
      <sz val="9"/>
      <name val="黑体"/>
      <family val="3"/>
      <charset val="134"/>
    </font>
    <font>
      <sz val="10"/>
      <color theme="1"/>
      <name val="黑体"/>
      <family val="3"/>
      <charset val="134"/>
    </font>
    <font>
      <sz val="10"/>
      <color indexed="8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2"/>
      <name val="黑体"/>
      <family val="3"/>
      <charset val="134"/>
    </font>
    <font>
      <sz val="18"/>
      <name val="方正小标宋_GBK"/>
      <family val="4"/>
      <charset val="134"/>
    </font>
    <font>
      <sz val="14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79">
    <xf numFmtId="0" fontId="0" fillId="0" borderId="0" xfId="0">
      <alignment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1" fontId="10" fillId="0" borderId="2" xfId="1" applyNumberFormat="1" applyFont="1" applyFill="1" applyBorder="1" applyAlignment="1">
      <alignment horizontal="center" vertical="center" wrapText="1" shrinkToFit="1"/>
    </xf>
    <xf numFmtId="0" fontId="10" fillId="0" borderId="0" xfId="1" applyFont="1" applyBorder="1" applyAlignment="1">
      <alignment horizontal="center" vertical="center" wrapText="1"/>
    </xf>
    <xf numFmtId="9" fontId="10" fillId="0" borderId="2" xfId="1" applyNumberFormat="1" applyFont="1" applyFill="1" applyBorder="1" applyAlignment="1">
      <alignment horizontal="center" vertical="center" shrinkToFit="1"/>
    </xf>
    <xf numFmtId="10" fontId="13" fillId="0" borderId="4" xfId="1" applyNumberFormat="1" applyFont="1" applyFill="1" applyBorder="1" applyAlignment="1">
      <alignment horizontal="center" vertical="center" wrapText="1" shrinkToFit="1"/>
    </xf>
    <xf numFmtId="0" fontId="10" fillId="0" borderId="2" xfId="1" applyFont="1" applyFill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left" vertical="center" wrapText="1" shrinkToFit="1"/>
    </xf>
    <xf numFmtId="176" fontId="10" fillId="0" borderId="2" xfId="1" applyNumberFormat="1" applyFont="1" applyFill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/>
    </xf>
    <xf numFmtId="0" fontId="10" fillId="0" borderId="2" xfId="1" applyFont="1" applyFill="1" applyBorder="1" applyAlignment="1">
      <alignment horizontal="left" vertical="center" shrinkToFit="1"/>
    </xf>
    <xf numFmtId="1" fontId="10" fillId="0" borderId="2" xfId="1" applyNumberFormat="1" applyFont="1" applyFill="1" applyBorder="1" applyAlignment="1">
      <alignment horizontal="center" vertical="center" shrinkToFit="1"/>
    </xf>
    <xf numFmtId="1" fontId="10" fillId="0" borderId="2" xfId="2" applyNumberFormat="1" applyFont="1" applyFill="1" applyBorder="1" applyAlignment="1">
      <alignment horizontal="center" vertical="center" shrinkToFit="1"/>
    </xf>
    <xf numFmtId="10" fontId="10" fillId="0" borderId="2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2" fillId="0" borderId="2" xfId="1" applyFont="1" applyFill="1" applyBorder="1" applyAlignment="1">
      <alignment horizontal="left" vertical="center" indent="1" shrinkToFit="1"/>
    </xf>
    <xf numFmtId="0" fontId="12" fillId="0" borderId="2" xfId="1" applyFont="1" applyFill="1" applyBorder="1" applyAlignment="1">
      <alignment horizontal="center" vertical="center" shrinkToFit="1"/>
    </xf>
    <xf numFmtId="1" fontId="12" fillId="2" borderId="2" xfId="1" applyNumberFormat="1" applyFont="1" applyFill="1" applyBorder="1" applyAlignment="1">
      <alignment horizontal="center" vertical="center" shrinkToFit="1"/>
    </xf>
    <xf numFmtId="1" fontId="12" fillId="0" borderId="2" xfId="1" applyNumberFormat="1" applyFont="1" applyBorder="1" applyAlignment="1">
      <alignment horizontal="center" vertical="center"/>
    </xf>
    <xf numFmtId="1" fontId="12" fillId="0" borderId="2" xfId="2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" fontId="12" fillId="2" borderId="2" xfId="2" applyNumberFormat="1" applyFont="1" applyFill="1" applyBorder="1" applyAlignment="1">
      <alignment horizontal="center" vertical="center" shrinkToFit="1"/>
    </xf>
    <xf numFmtId="0" fontId="14" fillId="0" borderId="2" xfId="1" applyFont="1" applyFill="1" applyBorder="1" applyAlignment="1">
      <alignment horizontal="left" vertical="center" indent="1" shrinkToFit="1"/>
    </xf>
    <xf numFmtId="0" fontId="12" fillId="0" borderId="2" xfId="1" applyFont="1" applyFill="1" applyBorder="1" applyAlignment="1">
      <alignment horizontal="left" vertical="center" indent="1"/>
    </xf>
    <xf numFmtId="0" fontId="14" fillId="0" borderId="2" xfId="1" applyFont="1" applyFill="1" applyBorder="1" applyAlignment="1">
      <alignment horizontal="left" vertical="center" indent="1"/>
    </xf>
    <xf numFmtId="0" fontId="15" fillId="2" borderId="2" xfId="1" applyFont="1" applyFill="1" applyBorder="1" applyAlignment="1">
      <alignment horizontal="center" vertical="center" shrinkToFit="1"/>
    </xf>
    <xf numFmtId="1" fontId="15" fillId="2" borderId="2" xfId="1" applyNumberFormat="1" applyFont="1" applyFill="1" applyBorder="1" applyAlignment="1">
      <alignment horizontal="center" vertical="center" shrinkToFit="1"/>
    </xf>
    <xf numFmtId="1" fontId="12" fillId="2" borderId="2" xfId="1" applyNumberFormat="1" applyFont="1" applyFill="1" applyBorder="1" applyAlignment="1">
      <alignment horizontal="center" vertical="center"/>
    </xf>
    <xf numFmtId="1" fontId="12" fillId="2" borderId="2" xfId="2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 shrinkToFit="1"/>
    </xf>
    <xf numFmtId="1" fontId="15" fillId="0" borderId="2" xfId="1" applyNumberFormat="1" applyFont="1" applyBorder="1" applyAlignment="1">
      <alignment horizontal="center" vertical="center"/>
    </xf>
    <xf numFmtId="1" fontId="15" fillId="0" borderId="2" xfId="2" applyNumberFormat="1" applyFont="1" applyBorder="1" applyAlignment="1">
      <alignment horizontal="center" vertical="center"/>
    </xf>
    <xf numFmtId="1" fontId="12" fillId="0" borderId="2" xfId="1" applyNumberFormat="1" applyFont="1" applyFill="1" applyBorder="1" applyAlignment="1">
      <alignment horizontal="center" vertical="center" shrinkToFit="1"/>
    </xf>
    <xf numFmtId="0" fontId="12" fillId="2" borderId="2" xfId="1" applyFont="1" applyFill="1" applyBorder="1" applyAlignment="1">
      <alignment horizontal="center" vertical="center" shrinkToFit="1"/>
    </xf>
    <xf numFmtId="0" fontId="14" fillId="0" borderId="2" xfId="1" applyFont="1" applyFill="1" applyBorder="1" applyAlignment="1">
      <alignment horizontal="center" vertical="center"/>
    </xf>
    <xf numFmtId="1" fontId="12" fillId="0" borderId="2" xfId="2" applyNumberFormat="1" applyFont="1" applyFill="1" applyBorder="1" applyAlignment="1">
      <alignment horizontal="center" vertical="center" shrinkToFit="1"/>
    </xf>
    <xf numFmtId="0" fontId="10" fillId="0" borderId="0" xfId="1" applyFont="1" applyFill="1" applyBorder="1" applyAlignment="1">
      <alignment horizontal="center" vertical="center"/>
    </xf>
    <xf numFmtId="1" fontId="12" fillId="0" borderId="2" xfId="1" applyNumberFormat="1" applyFont="1" applyFill="1" applyBorder="1" applyAlignment="1">
      <alignment horizontal="center" vertical="center"/>
    </xf>
    <xf numFmtId="1" fontId="12" fillId="0" borderId="2" xfId="2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shrinkToFit="1"/>
    </xf>
    <xf numFmtId="1" fontId="12" fillId="0" borderId="0" xfId="1" applyNumberFormat="1" applyFont="1" applyFill="1" applyBorder="1" applyAlignment="1">
      <alignment horizontal="center" vertical="center" shrinkToFit="1"/>
    </xf>
    <xf numFmtId="0" fontId="19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/>
    </xf>
    <xf numFmtId="177" fontId="12" fillId="0" borderId="2" xfId="1" applyNumberFormat="1" applyFont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9" fillId="0" borderId="2" xfId="1" applyFont="1" applyBorder="1" applyAlignment="1">
      <alignment horizontal="right" vertical="center"/>
    </xf>
    <xf numFmtId="1" fontId="21" fillId="0" borderId="1" xfId="1" applyNumberFormat="1" applyFont="1" applyFill="1" applyBorder="1" applyAlignment="1">
      <alignment horizontal="right" vertical="center"/>
    </xf>
    <xf numFmtId="10" fontId="10" fillId="0" borderId="3" xfId="1" applyNumberFormat="1" applyFont="1" applyFill="1" applyBorder="1" applyAlignment="1">
      <alignment horizontal="center" vertical="center" wrapText="1" shrinkToFit="1"/>
    </xf>
    <xf numFmtId="10" fontId="10" fillId="0" borderId="5" xfId="1" applyNumberFormat="1" applyFont="1" applyFill="1" applyBorder="1" applyAlignment="1">
      <alignment horizontal="center" vertical="center" wrapText="1" shrinkToFit="1"/>
    </xf>
    <xf numFmtId="0" fontId="18" fillId="0" borderId="0" xfId="1" applyFont="1" applyBorder="1" applyAlignment="1">
      <alignment horizontal="left" vertical="center"/>
    </xf>
    <xf numFmtId="0" fontId="19" fillId="0" borderId="2" xfId="1" applyFont="1" applyBorder="1" applyAlignment="1">
      <alignment horizontal="center" vertical="center" wrapText="1"/>
    </xf>
    <xf numFmtId="1" fontId="19" fillId="0" borderId="2" xfId="1" applyNumberFormat="1" applyFont="1" applyFill="1" applyBorder="1" applyAlignment="1">
      <alignment horizontal="center" vertical="center" wrapText="1" shrinkToFit="1"/>
    </xf>
    <xf numFmtId="0" fontId="20" fillId="0" borderId="0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/>
    </xf>
    <xf numFmtId="1" fontId="8" fillId="0" borderId="0" xfId="1" applyNumberFormat="1" applyFont="1" applyFill="1" applyBorder="1" applyAlignment="1">
      <alignment horizontal="center" vertical="center"/>
    </xf>
    <xf numFmtId="0" fontId="17" fillId="0" borderId="2" xfId="1" applyFont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 shrinkToFi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 shrinkToFit="1"/>
    </xf>
    <xf numFmtId="0" fontId="10" fillId="0" borderId="5" xfId="1" applyFont="1" applyFill="1" applyBorder="1" applyAlignment="1">
      <alignment horizontal="center" vertical="center" wrapText="1" shrinkToFit="1"/>
    </xf>
    <xf numFmtId="0" fontId="10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1" fontId="11" fillId="0" borderId="2" xfId="1" applyNumberFormat="1" applyFont="1" applyFill="1" applyBorder="1" applyAlignment="1">
      <alignment horizontal="center" vertical="center" wrapText="1" shrinkToFit="1"/>
    </xf>
  </cellXfs>
  <cellStyles count="12">
    <cellStyle name="百分比 2" xfId="3"/>
    <cellStyle name="百分比 2 2" xfId="4"/>
    <cellStyle name="常规" xfId="0" builtinId="0"/>
    <cellStyle name="常规 14" xfId="5"/>
    <cellStyle name="常规 14 2" xfId="6"/>
    <cellStyle name="常规 2" xfId="1"/>
    <cellStyle name="常规 2 2" xfId="7"/>
    <cellStyle name="常规 2 2 2" xfId="2"/>
    <cellStyle name="常规 2 3" xfId="8"/>
    <cellStyle name="常规 3" xfId="9"/>
    <cellStyle name="常规 3 2" xfId="10"/>
    <cellStyle name="常规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M48"/>
  <sheetViews>
    <sheetView tabSelected="1" zoomScaleNormal="100" workbookViewId="0">
      <selection activeCell="R7" sqref="R7"/>
    </sheetView>
  </sheetViews>
  <sheetFormatPr defaultColWidth="8.875" defaultRowHeight="20.25" customHeight="1" x14ac:dyDescent="0.15"/>
  <cols>
    <col min="1" max="1" width="3.25" style="40" customWidth="1"/>
    <col min="2" max="2" width="19.875" style="52" customWidth="1"/>
    <col min="3" max="3" width="11.625" style="52" hidden="1" customWidth="1"/>
    <col min="4" max="4" width="8.625" style="52" hidden="1" customWidth="1"/>
    <col min="5" max="5" width="9.125" style="52" hidden="1" customWidth="1"/>
    <col min="6" max="6" width="11.875" style="52" hidden="1" customWidth="1"/>
    <col min="7" max="7" width="11.125" style="52" hidden="1" customWidth="1"/>
    <col min="8" max="8" width="12.375" style="52" hidden="1" customWidth="1"/>
    <col min="9" max="9" width="14.75" style="53" hidden="1" customWidth="1"/>
    <col min="10" max="10" width="16.125" style="24" customWidth="1"/>
    <col min="11" max="11" width="13.5" style="31" customWidth="1"/>
    <col min="12" max="12" width="12.375" style="31" customWidth="1"/>
    <col min="13" max="13" width="13.75" style="31" customWidth="1"/>
    <col min="14" max="16384" width="8.875" style="31"/>
  </cols>
  <sheetData>
    <row r="1" spans="1:13" ht="20.25" customHeight="1" x14ac:dyDescent="0.15">
      <c r="A1" s="63" t="s">
        <v>64</v>
      </c>
      <c r="B1" s="63"/>
    </row>
    <row r="2" spans="1:13" s="1" customFormat="1" ht="60" customHeight="1" x14ac:dyDescent="0.15">
      <c r="A2" s="66" t="s">
        <v>69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7" customFormat="1" ht="15.75" customHeight="1" x14ac:dyDescent="0.15">
      <c r="A3" s="2"/>
      <c r="B3" s="3" t="e">
        <f>#REF!</f>
        <v>#REF!</v>
      </c>
      <c r="C3" s="4" t="e">
        <f>#REF!</f>
        <v>#REF!</v>
      </c>
      <c r="D3" s="5"/>
      <c r="E3" s="6"/>
      <c r="F3" s="6"/>
      <c r="G3" s="6"/>
      <c r="H3" s="68"/>
      <c r="I3" s="68"/>
      <c r="J3" s="69"/>
      <c r="K3" s="60" t="s">
        <v>0</v>
      </c>
      <c r="L3" s="60"/>
      <c r="M3" s="60"/>
    </row>
    <row r="4" spans="1:13" s="8" customFormat="1" ht="36" customHeight="1" x14ac:dyDescent="0.15">
      <c r="A4" s="70" t="s">
        <v>1</v>
      </c>
      <c r="B4" s="71" t="s">
        <v>2</v>
      </c>
      <c r="C4" s="72" t="s">
        <v>3</v>
      </c>
      <c r="D4" s="74" t="s">
        <v>4</v>
      </c>
      <c r="E4" s="76" t="s">
        <v>5</v>
      </c>
      <c r="F4" s="76" t="s">
        <v>6</v>
      </c>
      <c r="G4" s="67" t="s">
        <v>7</v>
      </c>
      <c r="H4" s="67"/>
      <c r="I4" s="78" t="s">
        <v>8</v>
      </c>
      <c r="J4" s="65" t="s">
        <v>9</v>
      </c>
      <c r="K4" s="64" t="s">
        <v>65</v>
      </c>
      <c r="L4" s="64"/>
      <c r="M4" s="64" t="s">
        <v>68</v>
      </c>
    </row>
    <row r="5" spans="1:13" s="12" customFormat="1" ht="36" x14ac:dyDescent="0.15">
      <c r="A5" s="70"/>
      <c r="B5" s="71"/>
      <c r="C5" s="73"/>
      <c r="D5" s="75"/>
      <c r="E5" s="77"/>
      <c r="F5" s="77"/>
      <c r="G5" s="9" t="s">
        <v>10</v>
      </c>
      <c r="H5" s="10" t="s">
        <v>11</v>
      </c>
      <c r="I5" s="78"/>
      <c r="J5" s="65"/>
      <c r="K5" s="54" t="s">
        <v>66</v>
      </c>
      <c r="L5" s="54" t="s">
        <v>67</v>
      </c>
      <c r="M5" s="64"/>
    </row>
    <row r="6" spans="1:13" s="12" customFormat="1" ht="12" x14ac:dyDescent="0.15">
      <c r="A6" s="70"/>
      <c r="B6" s="71"/>
      <c r="C6" s="13">
        <v>0.25</v>
      </c>
      <c r="D6" s="13">
        <v>0.1</v>
      </c>
      <c r="E6" s="13">
        <v>0.15</v>
      </c>
      <c r="F6" s="13">
        <v>0.15</v>
      </c>
      <c r="G6" s="13">
        <v>0.15</v>
      </c>
      <c r="H6" s="13">
        <v>0.15</v>
      </c>
      <c r="I6" s="14">
        <v>0.05</v>
      </c>
      <c r="J6" s="61">
        <f>SUM(C6:I6)</f>
        <v>1</v>
      </c>
      <c r="K6" s="67">
        <v>2000</v>
      </c>
      <c r="L6" s="67">
        <v>220</v>
      </c>
      <c r="M6" s="67">
        <f>SUM(K9,K18,K31,K36,K39,K42,K45,K47)</f>
        <v>2220</v>
      </c>
    </row>
    <row r="7" spans="1:13" s="12" customFormat="1" ht="12" x14ac:dyDescent="0.15">
      <c r="A7" s="70"/>
      <c r="B7" s="71"/>
      <c r="C7" s="15" t="s">
        <v>12</v>
      </c>
      <c r="D7" s="15" t="s">
        <v>13</v>
      </c>
      <c r="E7" s="15" t="s">
        <v>12</v>
      </c>
      <c r="F7" s="15" t="s">
        <v>13</v>
      </c>
      <c r="G7" s="13" t="s">
        <v>14</v>
      </c>
      <c r="H7" s="13" t="s">
        <v>13</v>
      </c>
      <c r="I7" s="11" t="s">
        <v>14</v>
      </c>
      <c r="J7" s="62"/>
      <c r="K7" s="67"/>
      <c r="L7" s="67"/>
      <c r="M7" s="67"/>
    </row>
    <row r="8" spans="1:13" s="12" customFormat="1" ht="18.75" customHeight="1" x14ac:dyDescent="0.15">
      <c r="A8" s="16"/>
      <c r="B8" s="17" t="s">
        <v>15</v>
      </c>
      <c r="C8" s="18">
        <f>SUM(C9:C48)</f>
        <v>2745392</v>
      </c>
      <c r="D8" s="18">
        <f t="shared" ref="D8:I8" si="0">SUM(D9:D48)</f>
        <v>2624</v>
      </c>
      <c r="E8" s="18">
        <f t="shared" si="0"/>
        <v>428924</v>
      </c>
      <c r="F8" s="18">
        <f t="shared" si="0"/>
        <v>474</v>
      </c>
      <c r="G8" s="18">
        <f t="shared" si="0"/>
        <v>175691</v>
      </c>
      <c r="H8" s="18">
        <f t="shared" si="0"/>
        <v>230</v>
      </c>
      <c r="I8" s="18">
        <f t="shared" si="0"/>
        <v>2540888</v>
      </c>
      <c r="J8" s="18">
        <f>SUM(J9:J45)</f>
        <v>0.9948450395500692</v>
      </c>
      <c r="K8" s="9">
        <f>SUM(K10:K17,K19:K30,K32:K35)</f>
        <v>2000</v>
      </c>
      <c r="L8" s="9">
        <f>SUM(L9:L48)</f>
        <v>220</v>
      </c>
      <c r="M8" s="67"/>
    </row>
    <row r="9" spans="1:13" s="24" customFormat="1" ht="18.75" customHeight="1" x14ac:dyDescent="0.15">
      <c r="A9" s="19" t="s">
        <v>16</v>
      </c>
      <c r="B9" s="20" t="s">
        <v>17</v>
      </c>
      <c r="C9" s="15"/>
      <c r="D9" s="21"/>
      <c r="E9" s="21"/>
      <c r="F9" s="22"/>
      <c r="G9" s="21"/>
      <c r="H9" s="21"/>
      <c r="I9" s="21"/>
      <c r="J9" s="23"/>
      <c r="K9" s="59">
        <f>SUM(M10:M17)</f>
        <v>771.59999999999991</v>
      </c>
      <c r="L9" s="59"/>
      <c r="M9" s="59">
        <v>771.6</v>
      </c>
    </row>
    <row r="10" spans="1:13" ht="18.75" customHeight="1" x14ac:dyDescent="0.15">
      <c r="A10" s="25">
        <v>1</v>
      </c>
      <c r="B10" s="26" t="s">
        <v>18</v>
      </c>
      <c r="C10" s="27">
        <v>157494</v>
      </c>
      <c r="D10" s="28">
        <v>138</v>
      </c>
      <c r="E10" s="29">
        <v>40014</v>
      </c>
      <c r="F10" s="30">
        <v>20</v>
      </c>
      <c r="G10" s="28">
        <v>5363</v>
      </c>
      <c r="H10" s="28">
        <v>7</v>
      </c>
      <c r="I10" s="27">
        <v>157494</v>
      </c>
      <c r="J10" s="23">
        <f t="shared" ref="J10:J17" si="1">C10/2745392*0.25+D10/2624*0.1+E10/428924*0.15+F10/474*0.15+G10/175691*0.15+H10/230*0.15+I10/2540888*0.05</f>
        <v>5.2166503152824902E-2</v>
      </c>
      <c r="K10" s="55">
        <f>ROUND(J10*2220,1)</f>
        <v>115.8</v>
      </c>
      <c r="L10" s="55"/>
      <c r="M10" s="55">
        <f>SUM(K10:L10)</f>
        <v>115.8</v>
      </c>
    </row>
    <row r="11" spans="1:13" ht="18.75" customHeight="1" x14ac:dyDescent="0.15">
      <c r="A11" s="25">
        <v>2</v>
      </c>
      <c r="B11" s="26" t="s">
        <v>19</v>
      </c>
      <c r="C11" s="27">
        <v>282790</v>
      </c>
      <c r="D11" s="28">
        <v>301</v>
      </c>
      <c r="E11" s="29">
        <v>43862</v>
      </c>
      <c r="F11" s="30">
        <v>52</v>
      </c>
      <c r="G11" s="28">
        <v>7575</v>
      </c>
      <c r="H11" s="28">
        <v>10</v>
      </c>
      <c r="I11" s="27">
        <v>282790</v>
      </c>
      <c r="J11" s="23">
        <f t="shared" si="1"/>
        <v>8.7570991918613991E-2</v>
      </c>
      <c r="K11" s="55">
        <f t="shared" ref="K11:K34" si="2">ROUND(J11*2220,1)</f>
        <v>194.4</v>
      </c>
      <c r="L11" s="55"/>
      <c r="M11" s="55">
        <f t="shared" ref="M11:M48" si="3">SUM(K11:L11)</f>
        <v>194.4</v>
      </c>
    </row>
    <row r="12" spans="1:13" ht="18.75" customHeight="1" x14ac:dyDescent="0.15">
      <c r="A12" s="25">
        <v>3</v>
      </c>
      <c r="B12" s="26" t="s">
        <v>20</v>
      </c>
      <c r="C12" s="27">
        <v>125024</v>
      </c>
      <c r="D12" s="28">
        <v>133</v>
      </c>
      <c r="E12" s="29">
        <v>7705</v>
      </c>
      <c r="F12" s="30">
        <v>20</v>
      </c>
      <c r="G12" s="28">
        <v>8111</v>
      </c>
      <c r="H12" s="28">
        <v>8</v>
      </c>
      <c r="I12" s="27">
        <v>125024</v>
      </c>
      <c r="J12" s="23">
        <f t="shared" si="1"/>
        <v>4.007971554457488E-2</v>
      </c>
      <c r="K12" s="55">
        <f t="shared" si="2"/>
        <v>89</v>
      </c>
      <c r="L12" s="55"/>
      <c r="M12" s="55">
        <f t="shared" si="3"/>
        <v>89</v>
      </c>
    </row>
    <row r="13" spans="1:13" ht="18.75" customHeight="1" x14ac:dyDescent="0.15">
      <c r="A13" s="25">
        <v>4</v>
      </c>
      <c r="B13" s="26" t="s">
        <v>21</v>
      </c>
      <c r="C13" s="27">
        <v>129444</v>
      </c>
      <c r="D13" s="28">
        <v>169</v>
      </c>
      <c r="E13" s="29">
        <v>9142</v>
      </c>
      <c r="F13" s="30">
        <v>15</v>
      </c>
      <c r="G13" s="28">
        <v>7610</v>
      </c>
      <c r="H13" s="28">
        <v>9</v>
      </c>
      <c r="I13" s="27">
        <v>129444</v>
      </c>
      <c r="J13" s="23">
        <f t="shared" si="1"/>
        <v>4.1085829244225644E-2</v>
      </c>
      <c r="K13" s="55">
        <f t="shared" si="2"/>
        <v>91.2</v>
      </c>
      <c r="L13" s="55"/>
      <c r="M13" s="55">
        <f t="shared" si="3"/>
        <v>91.2</v>
      </c>
    </row>
    <row r="14" spans="1:13" ht="18.75" customHeight="1" x14ac:dyDescent="0.15">
      <c r="A14" s="25">
        <v>5</v>
      </c>
      <c r="B14" s="26" t="s">
        <v>22</v>
      </c>
      <c r="C14" s="27">
        <v>82145</v>
      </c>
      <c r="D14" s="28">
        <v>97</v>
      </c>
      <c r="E14" s="29">
        <v>8047</v>
      </c>
      <c r="F14" s="30">
        <v>16</v>
      </c>
      <c r="G14" s="28">
        <v>4633</v>
      </c>
      <c r="H14" s="28">
        <v>5</v>
      </c>
      <c r="I14" s="27">
        <v>82145</v>
      </c>
      <c r="J14" s="23">
        <f t="shared" si="1"/>
        <v>2.7887190042754341E-2</v>
      </c>
      <c r="K14" s="55">
        <f t="shared" si="2"/>
        <v>61.9</v>
      </c>
      <c r="L14" s="55"/>
      <c r="M14" s="55">
        <f t="shared" si="3"/>
        <v>61.9</v>
      </c>
    </row>
    <row r="15" spans="1:13" ht="18.75" customHeight="1" x14ac:dyDescent="0.15">
      <c r="A15" s="25">
        <v>6</v>
      </c>
      <c r="B15" s="26" t="s">
        <v>23</v>
      </c>
      <c r="C15" s="27">
        <v>128079</v>
      </c>
      <c r="D15" s="28">
        <v>138</v>
      </c>
      <c r="E15" s="29">
        <v>19175</v>
      </c>
      <c r="F15" s="30">
        <v>25</v>
      </c>
      <c r="G15" s="28">
        <v>9089</v>
      </c>
      <c r="H15" s="28">
        <v>10</v>
      </c>
      <c r="I15" s="27">
        <v>128079</v>
      </c>
      <c r="J15" s="23">
        <f t="shared" si="1"/>
        <v>4.8341389655101055E-2</v>
      </c>
      <c r="K15" s="55">
        <f t="shared" si="2"/>
        <v>107.3</v>
      </c>
      <c r="L15" s="55"/>
      <c r="M15" s="55">
        <f t="shared" si="3"/>
        <v>107.3</v>
      </c>
    </row>
    <row r="16" spans="1:13" ht="18.75" customHeight="1" x14ac:dyDescent="0.15">
      <c r="A16" s="25">
        <v>7</v>
      </c>
      <c r="B16" s="26" t="s">
        <v>24</v>
      </c>
      <c r="C16" s="27">
        <v>13168</v>
      </c>
      <c r="D16" s="28">
        <v>23</v>
      </c>
      <c r="E16" s="28"/>
      <c r="F16" s="32"/>
      <c r="G16" s="28">
        <v>457</v>
      </c>
      <c r="H16" s="28"/>
      <c r="I16" s="27">
        <v>13168</v>
      </c>
      <c r="J16" s="23">
        <f t="shared" si="1"/>
        <v>2.7249202200732834E-3</v>
      </c>
      <c r="K16" s="55">
        <f t="shared" si="2"/>
        <v>6</v>
      </c>
      <c r="L16" s="55"/>
      <c r="M16" s="55">
        <f t="shared" si="3"/>
        <v>6</v>
      </c>
    </row>
    <row r="17" spans="1:13" ht="18.75" customHeight="1" x14ac:dyDescent="0.15">
      <c r="A17" s="25">
        <v>8</v>
      </c>
      <c r="B17" s="33" t="s">
        <v>25</v>
      </c>
      <c r="C17" s="27">
        <v>114043</v>
      </c>
      <c r="D17" s="28">
        <v>78</v>
      </c>
      <c r="E17" s="29">
        <v>45270</v>
      </c>
      <c r="F17" s="30">
        <v>26</v>
      </c>
      <c r="G17" s="28">
        <v>4893</v>
      </c>
      <c r="H17" s="28">
        <v>6</v>
      </c>
      <c r="I17" s="27">
        <v>114043</v>
      </c>
      <c r="J17" s="23">
        <f t="shared" si="1"/>
        <v>4.7751536574177279E-2</v>
      </c>
      <c r="K17" s="55">
        <f t="shared" si="2"/>
        <v>106</v>
      </c>
      <c r="L17" s="55"/>
      <c r="M17" s="55">
        <f t="shared" si="3"/>
        <v>106</v>
      </c>
    </row>
    <row r="18" spans="1:13" s="24" customFormat="1" ht="18.75" customHeight="1" x14ac:dyDescent="0.15">
      <c r="A18" s="19" t="s">
        <v>26</v>
      </c>
      <c r="B18" s="20" t="s">
        <v>27</v>
      </c>
      <c r="C18" s="18"/>
      <c r="D18" s="18"/>
      <c r="E18" s="21"/>
      <c r="F18" s="22"/>
      <c r="G18" s="21"/>
      <c r="H18" s="21"/>
      <c r="I18" s="21"/>
      <c r="J18" s="23"/>
      <c r="K18" s="59">
        <f>SUM(M19:M30)</f>
        <v>1036.5</v>
      </c>
      <c r="L18" s="59"/>
      <c r="M18" s="59">
        <f>SUM(M19:M30)</f>
        <v>1036.5</v>
      </c>
    </row>
    <row r="19" spans="1:13" ht="18.75" customHeight="1" x14ac:dyDescent="0.15">
      <c r="A19" s="25">
        <v>9</v>
      </c>
      <c r="B19" s="26" t="s">
        <v>28</v>
      </c>
      <c r="C19" s="27">
        <v>105274</v>
      </c>
      <c r="D19" s="28">
        <v>91</v>
      </c>
      <c r="E19" s="29">
        <v>13945</v>
      </c>
      <c r="F19" s="30">
        <v>25</v>
      </c>
      <c r="G19" s="28">
        <v>8177</v>
      </c>
      <c r="H19" s="28">
        <v>10</v>
      </c>
      <c r="I19" s="27">
        <v>105274</v>
      </c>
      <c r="J19" s="23">
        <f t="shared" ref="J19:J30" si="4">C19/2745392*0.25+D19/2624*0.1+E19/428924*0.15+F19/474*0.15+G19/175691*0.15+H19/230*0.15+I19/2540888*0.05</f>
        <v>4.1417174019912663E-2</v>
      </c>
      <c r="K19" s="55">
        <f t="shared" si="2"/>
        <v>91.9</v>
      </c>
      <c r="L19" s="55"/>
      <c r="M19" s="55">
        <f t="shared" si="3"/>
        <v>91.9</v>
      </c>
    </row>
    <row r="20" spans="1:13" ht="18.75" customHeight="1" x14ac:dyDescent="0.15">
      <c r="A20" s="25">
        <v>10</v>
      </c>
      <c r="B20" s="26" t="s">
        <v>29</v>
      </c>
      <c r="C20" s="27">
        <v>129614</v>
      </c>
      <c r="D20" s="28">
        <v>120</v>
      </c>
      <c r="E20" s="29">
        <v>14715</v>
      </c>
      <c r="F20" s="30">
        <v>46</v>
      </c>
      <c r="G20" s="28">
        <v>9159</v>
      </c>
      <c r="H20" s="28">
        <v>12</v>
      </c>
      <c r="I20" s="27">
        <v>129614</v>
      </c>
      <c r="J20" s="23">
        <f t="shared" si="4"/>
        <v>5.4275364285958597E-2</v>
      </c>
      <c r="K20" s="55">
        <f t="shared" si="2"/>
        <v>120.5</v>
      </c>
      <c r="L20" s="55"/>
      <c r="M20" s="55">
        <f t="shared" si="3"/>
        <v>120.5</v>
      </c>
    </row>
    <row r="21" spans="1:13" ht="18.75" customHeight="1" x14ac:dyDescent="0.15">
      <c r="A21" s="25">
        <v>11</v>
      </c>
      <c r="B21" s="34" t="s">
        <v>30</v>
      </c>
      <c r="C21" s="27">
        <v>132235</v>
      </c>
      <c r="D21" s="28">
        <v>118</v>
      </c>
      <c r="E21" s="29">
        <v>34511</v>
      </c>
      <c r="F21" s="30">
        <v>30</v>
      </c>
      <c r="G21" s="28">
        <v>5532</v>
      </c>
      <c r="H21" s="28">
        <v>6</v>
      </c>
      <c r="I21" s="27">
        <v>132235</v>
      </c>
      <c r="J21" s="23">
        <f t="shared" si="4"/>
        <v>4.9339334147277016E-2</v>
      </c>
      <c r="K21" s="55">
        <f t="shared" si="2"/>
        <v>109.5</v>
      </c>
      <c r="L21" s="55"/>
      <c r="M21" s="55">
        <f t="shared" si="3"/>
        <v>109.5</v>
      </c>
    </row>
    <row r="22" spans="1:13" ht="18.75" customHeight="1" x14ac:dyDescent="0.15">
      <c r="A22" s="25">
        <v>12</v>
      </c>
      <c r="B22" s="26" t="s">
        <v>31</v>
      </c>
      <c r="C22" s="27">
        <v>259297</v>
      </c>
      <c r="D22" s="28">
        <v>223</v>
      </c>
      <c r="E22" s="29">
        <v>31321</v>
      </c>
      <c r="F22" s="30">
        <v>20</v>
      </c>
      <c r="G22" s="28">
        <v>11004</v>
      </c>
      <c r="H22" s="28">
        <v>20</v>
      </c>
      <c r="I22" s="27">
        <v>259297</v>
      </c>
      <c r="J22" s="23">
        <f t="shared" si="4"/>
        <v>7.6933817895967621E-2</v>
      </c>
      <c r="K22" s="55">
        <f t="shared" si="2"/>
        <v>170.8</v>
      </c>
      <c r="L22" s="55"/>
      <c r="M22" s="55">
        <f t="shared" si="3"/>
        <v>170.8</v>
      </c>
    </row>
    <row r="23" spans="1:13" ht="18.75" customHeight="1" x14ac:dyDescent="0.15">
      <c r="A23" s="25">
        <v>13</v>
      </c>
      <c r="B23" s="26" t="s">
        <v>32</v>
      </c>
      <c r="C23" s="27">
        <v>168544</v>
      </c>
      <c r="D23" s="28">
        <v>171</v>
      </c>
      <c r="E23" s="29">
        <v>32535</v>
      </c>
      <c r="F23" s="30">
        <v>20</v>
      </c>
      <c r="G23" s="28">
        <v>5528</v>
      </c>
      <c r="H23" s="28">
        <v>9</v>
      </c>
      <c r="I23" s="27">
        <v>168544</v>
      </c>
      <c r="J23" s="23">
        <f t="shared" si="4"/>
        <v>5.3477522138452534E-2</v>
      </c>
      <c r="K23" s="55">
        <f t="shared" si="2"/>
        <v>118.7</v>
      </c>
      <c r="L23" s="55"/>
      <c r="M23" s="55">
        <f t="shared" si="3"/>
        <v>118.7</v>
      </c>
    </row>
    <row r="24" spans="1:13" ht="18.75" customHeight="1" x14ac:dyDescent="0.15">
      <c r="A24" s="25">
        <v>14</v>
      </c>
      <c r="B24" s="26" t="s">
        <v>33</v>
      </c>
      <c r="C24" s="27">
        <v>59216</v>
      </c>
      <c r="D24" s="28">
        <v>41</v>
      </c>
      <c r="E24" s="29">
        <v>15030</v>
      </c>
      <c r="F24" s="30">
        <v>10</v>
      </c>
      <c r="G24" s="28">
        <v>3647</v>
      </c>
      <c r="H24" s="28">
        <v>5</v>
      </c>
      <c r="I24" s="27">
        <v>59216</v>
      </c>
      <c r="J24" s="23">
        <f t="shared" si="4"/>
        <v>2.2915377942224754E-2</v>
      </c>
      <c r="K24" s="55">
        <f t="shared" si="2"/>
        <v>50.9</v>
      </c>
      <c r="L24" s="55"/>
      <c r="M24" s="55">
        <f t="shared" si="3"/>
        <v>50.9</v>
      </c>
    </row>
    <row r="25" spans="1:13" ht="18.75" customHeight="1" x14ac:dyDescent="0.15">
      <c r="A25" s="25">
        <v>15</v>
      </c>
      <c r="B25" s="26" t="s">
        <v>34</v>
      </c>
      <c r="C25" s="27">
        <v>137247</v>
      </c>
      <c r="D25" s="28">
        <v>160</v>
      </c>
      <c r="E25" s="29">
        <v>10760</v>
      </c>
      <c r="F25" s="30">
        <v>20</v>
      </c>
      <c r="G25" s="28">
        <v>6861</v>
      </c>
      <c r="H25" s="28">
        <v>15</v>
      </c>
      <c r="I25" s="27">
        <v>137247</v>
      </c>
      <c r="J25" s="23">
        <f t="shared" si="4"/>
        <v>4.7028625865648183E-2</v>
      </c>
      <c r="K25" s="55">
        <f t="shared" si="2"/>
        <v>104.4</v>
      </c>
      <c r="L25" s="55"/>
      <c r="M25" s="55">
        <f t="shared" si="3"/>
        <v>104.4</v>
      </c>
    </row>
    <row r="26" spans="1:13" ht="18.75" customHeight="1" x14ac:dyDescent="0.15">
      <c r="A26" s="25">
        <v>16</v>
      </c>
      <c r="B26" s="34" t="s">
        <v>35</v>
      </c>
      <c r="C26" s="27">
        <v>17102</v>
      </c>
      <c r="D26" s="28">
        <v>39</v>
      </c>
      <c r="E26" s="29">
        <v>1742</v>
      </c>
      <c r="F26" s="30">
        <v>12</v>
      </c>
      <c r="G26" s="28">
        <v>1038</v>
      </c>
      <c r="H26" s="28">
        <v>3</v>
      </c>
      <c r="I26" s="27">
        <v>17102</v>
      </c>
      <c r="J26" s="23">
        <f t="shared" si="4"/>
        <v>1.0629557107414115E-2</v>
      </c>
      <c r="K26" s="55">
        <f t="shared" si="2"/>
        <v>23.6</v>
      </c>
      <c r="L26" s="55"/>
      <c r="M26" s="55">
        <f t="shared" si="3"/>
        <v>23.6</v>
      </c>
    </row>
    <row r="27" spans="1:13" s="40" customFormat="1" ht="18.75" customHeight="1" x14ac:dyDescent="0.15">
      <c r="A27" s="25">
        <v>17</v>
      </c>
      <c r="B27" s="35" t="s">
        <v>36</v>
      </c>
      <c r="C27" s="36">
        <v>40489</v>
      </c>
      <c r="D27" s="37">
        <v>32</v>
      </c>
      <c r="E27" s="38">
        <v>5879</v>
      </c>
      <c r="F27" s="39">
        <v>12</v>
      </c>
      <c r="G27" s="28">
        <v>10057</v>
      </c>
      <c r="H27" s="28">
        <v>10</v>
      </c>
      <c r="I27" s="36">
        <v>40489</v>
      </c>
      <c r="J27" s="23">
        <f t="shared" si="4"/>
        <v>2.6664805341280927E-2</v>
      </c>
      <c r="K27" s="55">
        <f t="shared" si="2"/>
        <v>59.2</v>
      </c>
      <c r="L27" s="25"/>
      <c r="M27" s="55">
        <f t="shared" si="3"/>
        <v>59.2</v>
      </c>
    </row>
    <row r="28" spans="1:13" s="40" customFormat="1" ht="18.75" customHeight="1" x14ac:dyDescent="0.15">
      <c r="A28" s="25">
        <v>18</v>
      </c>
      <c r="B28" s="35" t="s">
        <v>37</v>
      </c>
      <c r="C28" s="41">
        <v>53672</v>
      </c>
      <c r="D28" s="37">
        <v>44</v>
      </c>
      <c r="E28" s="42">
        <v>13994</v>
      </c>
      <c r="F28" s="43">
        <v>11</v>
      </c>
      <c r="G28" s="28">
        <v>4673</v>
      </c>
      <c r="H28" s="28">
        <v>8</v>
      </c>
      <c r="I28" s="41">
        <v>53672</v>
      </c>
      <c r="J28" s="23">
        <f t="shared" si="4"/>
        <v>2.5202410785986885E-2</v>
      </c>
      <c r="K28" s="55">
        <f t="shared" si="2"/>
        <v>55.9</v>
      </c>
      <c r="L28" s="25"/>
      <c r="M28" s="55">
        <f t="shared" si="3"/>
        <v>55.9</v>
      </c>
    </row>
    <row r="29" spans="1:13" s="40" customFormat="1" ht="18.75" customHeight="1" x14ac:dyDescent="0.15">
      <c r="A29" s="25">
        <v>19</v>
      </c>
      <c r="B29" s="35" t="s">
        <v>38</v>
      </c>
      <c r="C29" s="41">
        <v>87767</v>
      </c>
      <c r="D29" s="37">
        <v>117</v>
      </c>
      <c r="E29" s="42">
        <v>5049</v>
      </c>
      <c r="F29" s="43">
        <v>10</v>
      </c>
      <c r="G29" s="28">
        <v>6671</v>
      </c>
      <c r="H29" s="28">
        <v>8</v>
      </c>
      <c r="I29" s="41">
        <v>87767</v>
      </c>
      <c r="J29" s="23">
        <f t="shared" si="4"/>
        <v>3.0021301285564052E-2</v>
      </c>
      <c r="K29" s="55">
        <f t="shared" si="2"/>
        <v>66.599999999999994</v>
      </c>
      <c r="L29" s="25"/>
      <c r="M29" s="55">
        <f t="shared" si="3"/>
        <v>66.599999999999994</v>
      </c>
    </row>
    <row r="30" spans="1:13" s="40" customFormat="1" ht="18.75" customHeight="1" x14ac:dyDescent="0.15">
      <c r="A30" s="25">
        <v>20</v>
      </c>
      <c r="B30" s="35" t="s">
        <v>39</v>
      </c>
      <c r="C30" s="41">
        <v>82555</v>
      </c>
      <c r="D30" s="37">
        <v>66</v>
      </c>
      <c r="E30" s="42">
        <v>8363</v>
      </c>
      <c r="F30" s="43">
        <v>12</v>
      </c>
      <c r="G30" s="28">
        <v>6409</v>
      </c>
      <c r="H30" s="28">
        <v>8</v>
      </c>
      <c r="I30" s="41">
        <v>82555</v>
      </c>
      <c r="J30" s="23">
        <f t="shared" si="4"/>
        <v>2.9068697480393979E-2</v>
      </c>
      <c r="K30" s="55">
        <f t="shared" si="2"/>
        <v>64.5</v>
      </c>
      <c r="L30" s="25"/>
      <c r="M30" s="55">
        <f t="shared" si="3"/>
        <v>64.5</v>
      </c>
    </row>
    <row r="31" spans="1:13" s="24" customFormat="1" ht="18.75" customHeight="1" x14ac:dyDescent="0.15">
      <c r="A31" s="19" t="s">
        <v>40</v>
      </c>
      <c r="B31" s="20" t="s">
        <v>41</v>
      </c>
      <c r="C31" s="21"/>
      <c r="D31" s="21"/>
      <c r="E31" s="21"/>
      <c r="F31" s="22"/>
      <c r="G31" s="21"/>
      <c r="H31" s="21"/>
      <c r="I31" s="21"/>
      <c r="J31" s="23"/>
      <c r="K31" s="59">
        <f>SUM(M32:M35)</f>
        <v>204.9</v>
      </c>
      <c r="L31" s="59"/>
      <c r="M31" s="59">
        <f>SUM(M32:M35)</f>
        <v>204.9</v>
      </c>
    </row>
    <row r="32" spans="1:13" ht="18.75" customHeight="1" x14ac:dyDescent="0.15">
      <c r="A32" s="25">
        <v>21</v>
      </c>
      <c r="B32" s="26" t="s">
        <v>42</v>
      </c>
      <c r="C32" s="27">
        <v>114766</v>
      </c>
      <c r="D32" s="28">
        <v>32</v>
      </c>
      <c r="E32" s="29">
        <v>14752</v>
      </c>
      <c r="F32" s="30">
        <v>5</v>
      </c>
      <c r="G32" s="28">
        <v>5565</v>
      </c>
      <c r="H32" s="28">
        <v>6</v>
      </c>
      <c r="I32" s="44"/>
      <c r="J32" s="23">
        <f>C32/2745392*0.25+D32/2624*0.1+E32/428924*0.15+F32/474*0.15+G32/175691*0.15+H32/230*0.15+I32/2540888*0.05</f>
        <v>2.7075813886941288E-2</v>
      </c>
      <c r="K32" s="55">
        <f t="shared" si="2"/>
        <v>60.1</v>
      </c>
      <c r="L32" s="55"/>
      <c r="M32" s="55">
        <f t="shared" si="3"/>
        <v>60.1</v>
      </c>
    </row>
    <row r="33" spans="1:13" ht="18.75" customHeight="1" x14ac:dyDescent="0.15">
      <c r="A33" s="25">
        <v>22</v>
      </c>
      <c r="B33" s="26" t="s">
        <v>43</v>
      </c>
      <c r="C33" s="27">
        <v>118862</v>
      </c>
      <c r="D33" s="28">
        <v>59</v>
      </c>
      <c r="E33" s="29">
        <v>28426</v>
      </c>
      <c r="F33" s="30">
        <v>15</v>
      </c>
      <c r="G33" s="28">
        <v>6777</v>
      </c>
      <c r="H33" s="28">
        <v>7</v>
      </c>
      <c r="I33" s="27">
        <v>118862</v>
      </c>
      <c r="J33" s="23">
        <f>C33/2745392*0.25+D33/2624*0.1+E33/428924*0.15+F33/474*0.15+G33/175691*0.15+H33/230*0.15+I33/2540888*0.05</f>
        <v>4.0450219542395111E-2</v>
      </c>
      <c r="K33" s="55">
        <f t="shared" si="2"/>
        <v>89.8</v>
      </c>
      <c r="L33" s="55"/>
      <c r="M33" s="55">
        <f t="shared" si="3"/>
        <v>89.8</v>
      </c>
    </row>
    <row r="34" spans="1:13" ht="18.75" customHeight="1" x14ac:dyDescent="0.15">
      <c r="A34" s="25">
        <v>23</v>
      </c>
      <c r="B34" s="26" t="s">
        <v>44</v>
      </c>
      <c r="C34" s="45">
        <v>15738</v>
      </c>
      <c r="D34" s="28">
        <v>10</v>
      </c>
      <c r="E34" s="38">
        <v>5392</v>
      </c>
      <c r="F34" s="39">
        <v>12</v>
      </c>
      <c r="G34" s="28">
        <v>1242</v>
      </c>
      <c r="H34" s="28">
        <v>1</v>
      </c>
      <c r="I34" s="45">
        <v>15738</v>
      </c>
      <c r="J34" s="23">
        <f>C34/2745392*0.25+D34/2624*0.1+E34/428924*0.15+F34/474*0.15+G34/175691*0.15+H34/230*0.15+I34/2540888*0.05</f>
        <v>9.5195965465894768E-3</v>
      </c>
      <c r="K34" s="55">
        <f t="shared" si="2"/>
        <v>21.1</v>
      </c>
      <c r="L34" s="55"/>
      <c r="M34" s="55">
        <f t="shared" si="3"/>
        <v>21.1</v>
      </c>
    </row>
    <row r="35" spans="1:13" ht="18.75" customHeight="1" x14ac:dyDescent="0.15">
      <c r="A35" s="25">
        <v>24</v>
      </c>
      <c r="B35" s="26" t="s">
        <v>45</v>
      </c>
      <c r="C35" s="45">
        <v>19534</v>
      </c>
      <c r="D35" s="28">
        <v>14</v>
      </c>
      <c r="E35" s="38">
        <v>5229</v>
      </c>
      <c r="F35" s="39">
        <v>14</v>
      </c>
      <c r="G35" s="28">
        <v>2578</v>
      </c>
      <c r="H35" s="28">
        <v>6</v>
      </c>
      <c r="I35" s="45">
        <v>19534</v>
      </c>
      <c r="J35" s="23">
        <f>C35/2745392*0.25+D35/2624*0.1+E35/428924*0.15+F35/474*0.15+G35/175691*0.15+H35/230*0.15+I35/2540888*0.05</f>
        <v>1.5069820806860524E-2</v>
      </c>
      <c r="K35" s="55">
        <v>20.9</v>
      </c>
      <c r="L35" s="55">
        <v>13</v>
      </c>
      <c r="M35" s="55">
        <f t="shared" si="3"/>
        <v>33.9</v>
      </c>
    </row>
    <row r="36" spans="1:13" s="24" customFormat="1" ht="18.75" customHeight="1" x14ac:dyDescent="0.15">
      <c r="A36" s="19" t="s">
        <v>46</v>
      </c>
      <c r="B36" s="20" t="s">
        <v>47</v>
      </c>
      <c r="C36" s="21"/>
      <c r="D36" s="21"/>
      <c r="E36" s="21"/>
      <c r="F36" s="22"/>
      <c r="G36" s="21"/>
      <c r="H36" s="21"/>
      <c r="I36" s="21"/>
      <c r="J36" s="23"/>
      <c r="K36" s="59">
        <f>SUM(M37:M38)</f>
        <v>109.5</v>
      </c>
      <c r="L36" s="59"/>
      <c r="M36" s="59">
        <f>SUM(M37:M38)</f>
        <v>109.5</v>
      </c>
    </row>
    <row r="37" spans="1:13" ht="18.75" customHeight="1" x14ac:dyDescent="0.15">
      <c r="A37" s="25">
        <v>25</v>
      </c>
      <c r="B37" s="26" t="s">
        <v>48</v>
      </c>
      <c r="C37" s="27">
        <v>65730</v>
      </c>
      <c r="D37" s="28">
        <v>44</v>
      </c>
      <c r="E37" s="29">
        <v>5188</v>
      </c>
      <c r="F37" s="30">
        <v>12</v>
      </c>
      <c r="G37" s="28">
        <v>16752</v>
      </c>
      <c r="H37" s="28">
        <v>13</v>
      </c>
      <c r="I37" s="27">
        <v>65730</v>
      </c>
      <c r="J37" s="23">
        <f>C37/2745392*0.25+D37/2624*0.1+E37/428924*0.15+F37/474*0.15+G37/175691*0.15+H37/230*0.15+I37/2540888*0.05</f>
        <v>3.7348178564676086E-2</v>
      </c>
      <c r="K37" s="55"/>
      <c r="L37" s="56">
        <f>ROUND(J37*2220,1)</f>
        <v>82.9</v>
      </c>
      <c r="M37" s="55">
        <f t="shared" si="3"/>
        <v>82.9</v>
      </c>
    </row>
    <row r="38" spans="1:13" ht="18.75" customHeight="1" x14ac:dyDescent="0.15">
      <c r="A38" s="25">
        <v>26</v>
      </c>
      <c r="B38" s="26" t="s">
        <v>49</v>
      </c>
      <c r="C38" s="27">
        <v>15825</v>
      </c>
      <c r="D38" s="28">
        <v>17</v>
      </c>
      <c r="E38" s="29">
        <v>5830</v>
      </c>
      <c r="F38" s="30">
        <v>14</v>
      </c>
      <c r="G38" s="28">
        <v>1349</v>
      </c>
      <c r="H38" s="28">
        <v>3</v>
      </c>
      <c r="I38" s="27">
        <v>15825</v>
      </c>
      <c r="J38" s="23">
        <f>C38/2745392*0.25+D38/2624*0.1+E38/428924*0.15+F38/474*0.15+G38/175691*0.15+H38/230*0.15+I38/2540888*0.05</f>
        <v>1.1977785982061721E-2</v>
      </c>
      <c r="K38" s="55"/>
      <c r="L38" s="56">
        <f t="shared" ref="L38:L48" si="5">ROUND(J38*2220,1)</f>
        <v>26.6</v>
      </c>
      <c r="M38" s="55">
        <f t="shared" si="3"/>
        <v>26.6</v>
      </c>
    </row>
    <row r="39" spans="1:13" s="24" customFormat="1" ht="18.75" customHeight="1" x14ac:dyDescent="0.15">
      <c r="A39" s="19" t="s">
        <v>50</v>
      </c>
      <c r="B39" s="20" t="s">
        <v>51</v>
      </c>
      <c r="C39" s="21"/>
      <c r="D39" s="21"/>
      <c r="E39" s="21"/>
      <c r="F39" s="22"/>
      <c r="G39" s="21"/>
      <c r="H39" s="21"/>
      <c r="I39" s="21"/>
      <c r="J39" s="23"/>
      <c r="K39" s="59">
        <f>SUM(M40:M41)</f>
        <v>52.4</v>
      </c>
      <c r="L39" s="59"/>
      <c r="M39" s="59">
        <f>SUM(M40:M41)</f>
        <v>52.4</v>
      </c>
    </row>
    <row r="40" spans="1:13" s="48" customFormat="1" ht="18.75" customHeight="1" x14ac:dyDescent="0.15">
      <c r="A40" s="46">
        <v>27</v>
      </c>
      <c r="B40" s="26" t="s">
        <v>52</v>
      </c>
      <c r="C40" s="27">
        <v>11667</v>
      </c>
      <c r="D40" s="44">
        <v>29</v>
      </c>
      <c r="E40" s="44"/>
      <c r="F40" s="47"/>
      <c r="G40" s="44">
        <v>1916</v>
      </c>
      <c r="H40" s="44"/>
      <c r="I40" s="44"/>
      <c r="J40" s="23">
        <f>C40/2745392*0.25+D40/2624*0.1+E40/428924*0.15+F40/474*0.15+G40/175691*0.15+H40/230*0.15+I40/2540888*0.05</f>
        <v>3.8034260506951191E-3</v>
      </c>
      <c r="K40" s="57"/>
      <c r="L40" s="56">
        <f t="shared" si="5"/>
        <v>8.4</v>
      </c>
      <c r="M40" s="55">
        <f t="shared" si="3"/>
        <v>8.4</v>
      </c>
    </row>
    <row r="41" spans="1:13" s="51" customFormat="1" ht="18.75" customHeight="1" x14ac:dyDescent="0.15">
      <c r="A41" s="46">
        <v>28</v>
      </c>
      <c r="B41" s="26" t="s">
        <v>53</v>
      </c>
      <c r="C41" s="27">
        <v>29140</v>
      </c>
      <c r="D41" s="44">
        <v>30</v>
      </c>
      <c r="E41" s="49">
        <v>2650</v>
      </c>
      <c r="F41" s="50"/>
      <c r="G41" s="44">
        <v>7771</v>
      </c>
      <c r="H41" s="44">
        <v>13</v>
      </c>
      <c r="I41" s="27"/>
      <c r="J41" s="23">
        <f>C41/2745392*0.25+D41/2624*0.1+E41/428924*0.15+F41/474*0.15+G41/175691*0.15+H41/230*0.15+I41/2540888*0.05</f>
        <v>1.9836488144061734E-2</v>
      </c>
      <c r="K41" s="58"/>
      <c r="L41" s="56">
        <f t="shared" si="5"/>
        <v>44</v>
      </c>
      <c r="M41" s="55">
        <f t="shared" si="3"/>
        <v>44</v>
      </c>
    </row>
    <row r="42" spans="1:13" s="24" customFormat="1" ht="18.75" customHeight="1" x14ac:dyDescent="0.15">
      <c r="A42" s="19" t="s">
        <v>54</v>
      </c>
      <c r="B42" s="20" t="s">
        <v>55</v>
      </c>
      <c r="C42" s="21"/>
      <c r="D42" s="21"/>
      <c r="E42" s="21"/>
      <c r="F42" s="22"/>
      <c r="G42" s="21"/>
      <c r="H42" s="21"/>
      <c r="I42" s="21"/>
      <c r="J42" s="23"/>
      <c r="K42" s="59">
        <f>SUM(M43:M44)</f>
        <v>33.700000000000003</v>
      </c>
      <c r="L42" s="59"/>
      <c r="M42" s="59">
        <f>SUM(M43:M44)</f>
        <v>33.700000000000003</v>
      </c>
    </row>
    <row r="43" spans="1:13" s="48" customFormat="1" ht="18.75" customHeight="1" x14ac:dyDescent="0.15">
      <c r="A43" s="46">
        <v>29</v>
      </c>
      <c r="B43" s="26" t="s">
        <v>56</v>
      </c>
      <c r="C43" s="27">
        <v>11664</v>
      </c>
      <c r="D43" s="44">
        <v>22</v>
      </c>
      <c r="E43" s="44"/>
      <c r="F43" s="47"/>
      <c r="G43" s="44">
        <v>540</v>
      </c>
      <c r="H43" s="44"/>
      <c r="I43" s="44"/>
      <c r="J43" s="23">
        <f>C43/2745392*0.25+D43/2624*0.1+E43/428924*0.15+F43/474*0.15+G43/175691*0.15+H43/230*0.15+I43/2540888*0.05</f>
        <v>2.3615947431089293E-3</v>
      </c>
      <c r="K43" s="57"/>
      <c r="L43" s="56">
        <f t="shared" si="5"/>
        <v>5.2</v>
      </c>
      <c r="M43" s="55">
        <f t="shared" si="3"/>
        <v>5.2</v>
      </c>
    </row>
    <row r="44" spans="1:13" s="51" customFormat="1" ht="18.75" customHeight="1" x14ac:dyDescent="0.15">
      <c r="A44" s="46">
        <v>30</v>
      </c>
      <c r="B44" s="26" t="s">
        <v>57</v>
      </c>
      <c r="C44" s="27">
        <v>9731</v>
      </c>
      <c r="D44" s="44">
        <v>32</v>
      </c>
      <c r="E44" s="49">
        <v>398</v>
      </c>
      <c r="F44" s="50"/>
      <c r="G44" s="44">
        <v>3220</v>
      </c>
      <c r="H44" s="44">
        <v>12</v>
      </c>
      <c r="I44" s="44"/>
      <c r="J44" s="23">
        <f>C44/2745392*0.25+D44/2624*0.1+E44/428924*0.15+F44/474*0.15+G44/175691*0.15+H44/230*0.15+I44/2540888*0.05</f>
        <v>1.2820050634252574E-2</v>
      </c>
      <c r="K44" s="58"/>
      <c r="L44" s="56">
        <f t="shared" si="5"/>
        <v>28.5</v>
      </c>
      <c r="M44" s="55">
        <f t="shared" si="3"/>
        <v>28.5</v>
      </c>
    </row>
    <row r="45" spans="1:13" s="24" customFormat="1" ht="18.75" customHeight="1" x14ac:dyDescent="0.15">
      <c r="A45" s="19" t="s">
        <v>58</v>
      </c>
      <c r="B45" s="20" t="s">
        <v>59</v>
      </c>
      <c r="C45" s="21"/>
      <c r="D45" s="21"/>
      <c r="E45" s="21"/>
      <c r="F45" s="22"/>
      <c r="G45" s="21"/>
      <c r="H45" s="21"/>
      <c r="I45" s="21"/>
      <c r="J45" s="23"/>
      <c r="K45" s="59">
        <f>SUM(M46)</f>
        <v>7.3</v>
      </c>
      <c r="L45" s="59"/>
      <c r="M45" s="59"/>
    </row>
    <row r="46" spans="1:13" s="48" customFormat="1" ht="18.75" customHeight="1" x14ac:dyDescent="0.15">
      <c r="A46" s="46">
        <v>31</v>
      </c>
      <c r="B46" s="26" t="s">
        <v>60</v>
      </c>
      <c r="C46" s="27">
        <v>19790</v>
      </c>
      <c r="D46" s="44">
        <v>22</v>
      </c>
      <c r="E46" s="44"/>
      <c r="F46" s="47"/>
      <c r="G46" s="44">
        <v>764</v>
      </c>
      <c r="H46" s="44"/>
      <c r="I46" s="44"/>
      <c r="J46" s="23">
        <f>C46/2745392*0.25+D46/2624*0.1+E46/428924*0.15+F46/474*0.15+G46/175691*0.15+H46/230*0.15+I46/2540888*0.05</f>
        <v>3.2928067877910482E-3</v>
      </c>
      <c r="K46" s="57"/>
      <c r="L46" s="56">
        <f t="shared" si="5"/>
        <v>7.3</v>
      </c>
      <c r="M46" s="55">
        <f t="shared" si="3"/>
        <v>7.3</v>
      </c>
    </row>
    <row r="47" spans="1:13" s="24" customFormat="1" ht="18.75" customHeight="1" x14ac:dyDescent="0.15">
      <c r="A47" s="19" t="s">
        <v>61</v>
      </c>
      <c r="B47" s="20" t="s">
        <v>62</v>
      </c>
      <c r="C47" s="21"/>
      <c r="D47" s="21"/>
      <c r="E47" s="21"/>
      <c r="F47" s="22"/>
      <c r="G47" s="21"/>
      <c r="H47" s="21"/>
      <c r="I47" s="21"/>
      <c r="J47" s="23"/>
      <c r="K47" s="59">
        <f>SUM(M48)</f>
        <v>4.0999999999999996</v>
      </c>
      <c r="L47" s="59"/>
      <c r="M47" s="59"/>
    </row>
    <row r="48" spans="1:13" s="48" customFormat="1" ht="18.75" customHeight="1" x14ac:dyDescent="0.15">
      <c r="A48" s="46">
        <v>32</v>
      </c>
      <c r="B48" s="26" t="s">
        <v>63</v>
      </c>
      <c r="C48" s="27">
        <v>7746</v>
      </c>
      <c r="D48" s="44">
        <v>14</v>
      </c>
      <c r="E48" s="44"/>
      <c r="F48" s="47"/>
      <c r="G48" s="44">
        <v>730</v>
      </c>
      <c r="H48" s="44"/>
      <c r="I48" s="44"/>
      <c r="J48" s="23">
        <f>C48/2745392*0.25+D48/2624*0.1+E48/428924*0.15+F48/474*0.15+G48/175691*0.15+H48/230*0.15+I48/2540888*0.05</f>
        <v>1.8621536621396852E-3</v>
      </c>
      <c r="K48" s="57"/>
      <c r="L48" s="56">
        <f t="shared" si="5"/>
        <v>4.0999999999999996</v>
      </c>
      <c r="M48" s="55">
        <f t="shared" si="3"/>
        <v>4.0999999999999996</v>
      </c>
    </row>
  </sheetData>
  <sheetProtection selectLockedCells="1" selectUnlockedCells="1"/>
  <mergeCells count="27">
    <mergeCell ref="A1:B1"/>
    <mergeCell ref="K4:L4"/>
    <mergeCell ref="M4:M5"/>
    <mergeCell ref="J4:J5"/>
    <mergeCell ref="A2:M2"/>
    <mergeCell ref="H3:J3"/>
    <mergeCell ref="A4:A7"/>
    <mergeCell ref="B4:B7"/>
    <mergeCell ref="C4:C5"/>
    <mergeCell ref="D4:D5"/>
    <mergeCell ref="E4:E5"/>
    <mergeCell ref="F4:F5"/>
    <mergeCell ref="G4:H4"/>
    <mergeCell ref="I4:I5"/>
    <mergeCell ref="K18:M18"/>
    <mergeCell ref="K9:M9"/>
    <mergeCell ref="K3:M3"/>
    <mergeCell ref="J6:J7"/>
    <mergeCell ref="K47:M47"/>
    <mergeCell ref="K45:M45"/>
    <mergeCell ref="K42:M42"/>
    <mergeCell ref="K39:M39"/>
    <mergeCell ref="K36:M36"/>
    <mergeCell ref="K31:M31"/>
    <mergeCell ref="K6:K7"/>
    <mergeCell ref="L6:L7"/>
    <mergeCell ref="M6:M8"/>
  </mergeCells>
  <phoneticPr fontId="2" type="noConversion"/>
  <printOptions horizontalCentered="1"/>
  <pageMargins left="0.25" right="0.25" top="0.75" bottom="0.75" header="0.3" footer="0.3"/>
  <pageSetup paperSize="9" scale="75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 星</dc:creator>
  <cp:lastModifiedBy>金 星</cp:lastModifiedBy>
  <cp:lastPrinted>2018-04-05T10:16:28Z</cp:lastPrinted>
  <dcterms:created xsi:type="dcterms:W3CDTF">2018-04-05T09:41:52Z</dcterms:created>
  <dcterms:modified xsi:type="dcterms:W3CDTF">2018-05-31T02:16:26Z</dcterms:modified>
</cp:coreProperties>
</file>