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 defaultThemeVersion="124226"/>
  <bookViews>
    <workbookView xWindow="45" yWindow="255" windowWidth="12075" windowHeight="8865" activeTab="4"/>
  </bookViews>
  <sheets>
    <sheet name="表一" sheetId="1" r:id="rId1"/>
    <sheet name="表二" sheetId="2" r:id="rId2"/>
    <sheet name="表三" sheetId="10" r:id="rId3"/>
    <sheet name="表四" sheetId="5" r:id="rId4"/>
    <sheet name="表五" sheetId="6" r:id="rId5"/>
    <sheet name="表六" sheetId="7" r:id="rId6"/>
    <sheet name="表七" sheetId="8" r:id="rId7"/>
    <sheet name="表八" sheetId="9" r:id="rId8"/>
  </sheets>
  <definedNames>
    <definedName name="_xlnm.Print_Area" localSheetId="7">表八!$A$1:$H$21</definedName>
    <definedName name="_xlnm.Print_Area" localSheetId="1">表二!$A$2:$G$34</definedName>
    <definedName name="_xlnm.Print_Area" localSheetId="5">表六!$A$1:$H$41</definedName>
    <definedName name="_xlnm.Print_Area" localSheetId="6">表七!$A$1:$H$23</definedName>
    <definedName name="_xlnm.Print_Area" localSheetId="2">表三!$A$1:$K$22</definedName>
    <definedName name="_xlnm.Print_Area" localSheetId="3">表四!$A$1:$G$35</definedName>
    <definedName name="_xlnm.Print_Area" localSheetId="4">表五!$A$1:$G$34</definedName>
    <definedName name="_xlnm.Print_Area" localSheetId="0">表一!$A$1:$G$33</definedName>
    <definedName name="_xlnm.Print_Titles" localSheetId="5">表六!$4:$5</definedName>
    <definedName name="_xlnm.Print_Titles" localSheetId="2">表三!$A:$A,表三!$1:$5</definedName>
    <definedName name="_xlnm.Print_Titles" localSheetId="3">表四!$A:$A,表四!$1:$5</definedName>
    <definedName name="_xlnm.Print_Titles" localSheetId="0">表一!$A:$A,表一!$1:$5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I22" i="10" l="1"/>
  <c r="D22" i="10"/>
  <c r="I21" i="10"/>
  <c r="D21" i="10"/>
  <c r="I20" i="10"/>
  <c r="D20" i="10"/>
  <c r="I19" i="10"/>
  <c r="D19" i="10"/>
  <c r="I18" i="10"/>
  <c r="D18" i="10"/>
  <c r="I17" i="10"/>
  <c r="D17" i="10"/>
  <c r="I16" i="10"/>
  <c r="D16" i="10"/>
  <c r="I15" i="10"/>
  <c r="D15" i="10"/>
  <c r="I14" i="10"/>
  <c r="D14" i="10"/>
  <c r="I13" i="10"/>
  <c r="D13" i="10"/>
  <c r="I12" i="10"/>
  <c r="D12" i="10"/>
  <c r="I11" i="10"/>
  <c r="D11" i="10"/>
  <c r="I10" i="10"/>
  <c r="D10" i="10"/>
  <c r="I9" i="10"/>
  <c r="D9" i="10"/>
  <c r="G8" i="10"/>
  <c r="I8" i="10" s="1"/>
  <c r="D8" i="10"/>
  <c r="I7" i="10"/>
  <c r="D7" i="10"/>
  <c r="D6" i="10"/>
  <c r="B6" i="10"/>
  <c r="B6" i="1"/>
  <c r="G6" i="10" l="1"/>
  <c r="I6" i="10" s="1"/>
  <c r="G13" i="8" l="1"/>
  <c r="D7" i="8"/>
  <c r="D8" i="8"/>
  <c r="D9" i="8"/>
  <c r="D6" i="8"/>
  <c r="H6" i="8"/>
  <c r="H7" i="8"/>
  <c r="H8" i="8"/>
  <c r="H9" i="8"/>
  <c r="H10" i="8"/>
  <c r="H11" i="8"/>
  <c r="H13" i="8" l="1"/>
  <c r="H29" i="7"/>
  <c r="G31" i="7"/>
  <c r="F31" i="7"/>
  <c r="G32" i="7"/>
  <c r="C32" i="7"/>
  <c r="B32" i="7"/>
  <c r="H17" i="9" l="1"/>
  <c r="H16" i="9"/>
  <c r="D16" i="9"/>
  <c r="H15" i="9"/>
  <c r="D15" i="9"/>
  <c r="H14" i="9"/>
  <c r="D14" i="9"/>
  <c r="H13" i="9"/>
  <c r="D13" i="9"/>
  <c r="H12" i="9"/>
  <c r="D12" i="9"/>
  <c r="G11" i="9"/>
  <c r="G21" i="9" s="1"/>
  <c r="F11" i="9"/>
  <c r="F21" i="9" s="1"/>
  <c r="C11" i="9"/>
  <c r="C21" i="9" s="1"/>
  <c r="B11" i="9"/>
  <c r="B21" i="9" s="1"/>
  <c r="H9" i="9"/>
  <c r="D9" i="9"/>
  <c r="H8" i="9"/>
  <c r="D8" i="9"/>
  <c r="H7" i="9"/>
  <c r="D7" i="9"/>
  <c r="H6" i="9"/>
  <c r="D6" i="9"/>
  <c r="H5" i="9"/>
  <c r="D5" i="9"/>
  <c r="D11" i="9" s="1"/>
  <c r="F32" i="7"/>
  <c r="D38" i="7"/>
  <c r="H38" i="7"/>
  <c r="D37" i="7"/>
  <c r="D21" i="9" l="1"/>
  <c r="H11" i="9"/>
  <c r="H21" i="9" s="1"/>
  <c r="H19" i="8"/>
  <c r="H18" i="8"/>
  <c r="D18" i="8"/>
  <c r="H17" i="8"/>
  <c r="D17" i="8"/>
  <c r="H16" i="8"/>
  <c r="D16" i="8"/>
  <c r="H15" i="8"/>
  <c r="D15" i="8"/>
  <c r="H14" i="8"/>
  <c r="D14" i="8"/>
  <c r="G23" i="8"/>
  <c r="F13" i="8"/>
  <c r="F23" i="8" s="1"/>
  <c r="C13" i="8"/>
  <c r="C23" i="8" s="1"/>
  <c r="B13" i="8"/>
  <c r="B23" i="8" s="1"/>
  <c r="D10" i="8"/>
  <c r="H5" i="8"/>
  <c r="D5" i="8"/>
  <c r="H40" i="7"/>
  <c r="H37" i="7"/>
  <c r="H32" i="7" s="1"/>
  <c r="H36" i="7"/>
  <c r="D36" i="7"/>
  <c r="H35" i="7"/>
  <c r="D35" i="7"/>
  <c r="H34" i="7"/>
  <c r="D34" i="7"/>
  <c r="H33" i="7"/>
  <c r="D33" i="7"/>
  <c r="H28" i="7"/>
  <c r="D28" i="7"/>
  <c r="H27" i="7"/>
  <c r="D27" i="7"/>
  <c r="H26" i="7"/>
  <c r="D26" i="7"/>
  <c r="H25" i="7"/>
  <c r="D25" i="7"/>
  <c r="H24" i="7"/>
  <c r="D24" i="7"/>
  <c r="H23" i="7"/>
  <c r="D23" i="7"/>
  <c r="H22" i="7"/>
  <c r="D22" i="7"/>
  <c r="H21" i="7"/>
  <c r="D21" i="7"/>
  <c r="H20" i="7"/>
  <c r="C20" i="7"/>
  <c r="C11" i="7" s="1"/>
  <c r="C6" i="7" s="1"/>
  <c r="C31" i="7" s="1"/>
  <c r="B20" i="7"/>
  <c r="H19" i="7"/>
  <c r="D19" i="7"/>
  <c r="H18" i="7"/>
  <c r="D18" i="7"/>
  <c r="H17" i="7"/>
  <c r="D17" i="7"/>
  <c r="H16" i="7"/>
  <c r="D16" i="7"/>
  <c r="H15" i="7"/>
  <c r="D15" i="7"/>
  <c r="H14" i="7"/>
  <c r="D14" i="7"/>
  <c r="H13" i="7"/>
  <c r="D13" i="7"/>
  <c r="H12" i="7"/>
  <c r="D12" i="7"/>
  <c r="H11" i="7"/>
  <c r="H10" i="7"/>
  <c r="H9" i="7"/>
  <c r="D9" i="7"/>
  <c r="H8" i="7"/>
  <c r="D8" i="7"/>
  <c r="H7" i="7"/>
  <c r="H31" i="7" s="1"/>
  <c r="D7" i="7"/>
  <c r="H6" i="7"/>
  <c r="B6" i="7"/>
  <c r="D13" i="8" l="1"/>
  <c r="D23" i="8" s="1"/>
  <c r="H23" i="8"/>
  <c r="D32" i="7"/>
  <c r="F41" i="7"/>
  <c r="B31" i="7"/>
  <c r="B41" i="7" s="1"/>
  <c r="D6" i="7"/>
  <c r="D20" i="7"/>
  <c r="G41" i="7"/>
  <c r="C41" i="7"/>
  <c r="D31" i="7" l="1"/>
  <c r="D41" i="7" s="1"/>
  <c r="H41" i="7"/>
  <c r="D34" i="6"/>
  <c r="G35" i="5"/>
  <c r="D35" i="5"/>
  <c r="D34" i="2"/>
  <c r="F33" i="6" l="1"/>
  <c r="F32" i="6"/>
  <c r="D32" i="6"/>
  <c r="D33" i="6"/>
  <c r="E24" i="5" l="1"/>
  <c r="C24" i="5"/>
  <c r="B24" i="5"/>
  <c r="B7" i="5"/>
  <c r="E6" i="2"/>
  <c r="C6" i="2"/>
  <c r="D33" i="2"/>
  <c r="G32" i="5" l="1"/>
  <c r="G27" i="5"/>
  <c r="G23" i="5"/>
  <c r="G20" i="5"/>
  <c r="G16" i="5"/>
  <c r="G12" i="5"/>
  <c r="G8" i="5"/>
  <c r="D34" i="5"/>
  <c r="D33" i="5"/>
  <c r="D32" i="5"/>
  <c r="D29" i="5"/>
  <c r="D28" i="5"/>
  <c r="D27" i="5"/>
  <c r="D26" i="5"/>
  <c r="D25" i="5"/>
  <c r="D24" i="5"/>
  <c r="D22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E6" i="6"/>
  <c r="C6" i="6"/>
  <c r="F7" i="5"/>
  <c r="G7" i="5" s="1"/>
  <c r="F8" i="5"/>
  <c r="F9" i="5"/>
  <c r="G9" i="5" s="1"/>
  <c r="F10" i="5"/>
  <c r="G10" i="5" s="1"/>
  <c r="F11" i="5"/>
  <c r="G11" i="5" s="1"/>
  <c r="F12" i="5"/>
  <c r="F13" i="5"/>
  <c r="G13" i="5" s="1"/>
  <c r="F14" i="5"/>
  <c r="G14" i="5" s="1"/>
  <c r="F15" i="5"/>
  <c r="G15" i="5" s="1"/>
  <c r="F16" i="5"/>
  <c r="F17" i="5"/>
  <c r="G17" i="5" s="1"/>
  <c r="F18" i="5"/>
  <c r="G18" i="5" s="1"/>
  <c r="F19" i="5"/>
  <c r="G19" i="5" s="1"/>
  <c r="F20" i="5"/>
  <c r="F21" i="5"/>
  <c r="F22" i="5"/>
  <c r="G22" i="5" s="1"/>
  <c r="F23" i="5"/>
  <c r="F24" i="5"/>
  <c r="G24" i="5" s="1"/>
  <c r="F25" i="5"/>
  <c r="G25" i="5" s="1"/>
  <c r="F26" i="5"/>
  <c r="G26" i="5" s="1"/>
  <c r="F27" i="5"/>
  <c r="F28" i="5"/>
  <c r="G28" i="5" s="1"/>
  <c r="F29" i="5"/>
  <c r="G29" i="5" s="1"/>
  <c r="F30" i="5"/>
  <c r="G30" i="5" s="1"/>
  <c r="F31" i="5"/>
  <c r="F32" i="5"/>
  <c r="F33" i="5"/>
  <c r="G33" i="5" s="1"/>
  <c r="F34" i="5"/>
  <c r="G34" i="5" s="1"/>
  <c r="E6" i="5"/>
  <c r="C6" i="5"/>
  <c r="F6" i="5" s="1"/>
  <c r="G6" i="5" s="1"/>
  <c r="B6" i="5" l="1"/>
  <c r="D6" i="5" s="1"/>
  <c r="D25" i="6" l="1"/>
  <c r="D24" i="2"/>
  <c r="B7" i="6" l="1"/>
  <c r="B6" i="6" s="1"/>
  <c r="B7" i="2"/>
  <c r="B6" i="2" s="1"/>
  <c r="D32" i="2" l="1"/>
  <c r="D8" i="6" l="1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6" i="6"/>
  <c r="D27" i="6"/>
  <c r="D28" i="6"/>
  <c r="D29" i="6"/>
  <c r="D30" i="6"/>
  <c r="D31" i="6"/>
  <c r="D7" i="6" l="1"/>
  <c r="G6" i="6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6" i="6" l="1"/>
  <c r="F6" i="6"/>
  <c r="D6" i="2"/>
  <c r="F6" i="2"/>
  <c r="G6" i="2" l="1"/>
</calcChain>
</file>

<file path=xl/sharedStrings.xml><?xml version="1.0" encoding="utf-8"?>
<sst xmlns="http://schemas.openxmlformats.org/spreadsheetml/2006/main" count="338" uniqueCount="237">
  <si>
    <t xml:space="preserve">      资源税</t>
  </si>
  <si>
    <t>一般公共预算收入执行情况</t>
  </si>
  <si>
    <t xml:space="preserve">      城镇土地使用税</t>
  </si>
  <si>
    <t xml:space="preserve">    粮油物资储备支出</t>
  </si>
  <si>
    <t xml:space="preserve">    债务付息支出</t>
  </si>
  <si>
    <t>增支</t>
  </si>
  <si>
    <t xml:space="preserve">      车船税</t>
  </si>
  <si>
    <t xml:space="preserve">    商业服务业等支出</t>
  </si>
  <si>
    <t>地方财政收入合计</t>
  </si>
  <si>
    <t xml:space="preserve">      企业所得税(含退税40%)</t>
  </si>
  <si>
    <t>上年同期</t>
  </si>
  <si>
    <t xml:space="preserve">      契税</t>
  </si>
  <si>
    <t xml:space="preserve">  一、一般公共预算支出</t>
  </si>
  <si>
    <t>预算支出科目</t>
  </si>
  <si>
    <t xml:space="preserve">      房产税</t>
  </si>
  <si>
    <t>预算收入科目</t>
  </si>
  <si>
    <t>为预算的%</t>
  </si>
  <si>
    <t>当年完成</t>
  </si>
  <si>
    <t xml:space="preserve">      其他收入</t>
  </si>
  <si>
    <t xml:space="preserve">    其他支出</t>
  </si>
  <si>
    <t xml:space="preserve">    债务发行费用支出</t>
  </si>
  <si>
    <t>预算数</t>
  </si>
  <si>
    <t xml:space="preserve">     (二)非税收入</t>
  </si>
  <si>
    <t xml:space="preserve">      耕地占用税</t>
  </si>
  <si>
    <t xml:space="preserve">  三、国有资本经营预算收入</t>
  </si>
  <si>
    <t>单位：万元</t>
  </si>
  <si>
    <t xml:space="preserve">      其他税收收入</t>
  </si>
  <si>
    <t>本年累计</t>
  </si>
  <si>
    <t>一般公共预算支出执行情况</t>
  </si>
  <si>
    <t xml:space="preserve">      环境保护税</t>
  </si>
  <si>
    <t xml:space="preserve">  一、一般公共预算收入</t>
  </si>
  <si>
    <t xml:space="preserve">      个人所得税(40%)</t>
  </si>
  <si>
    <t xml:space="preserve">      印花税</t>
  </si>
  <si>
    <t xml:space="preserve">    金融支出</t>
  </si>
  <si>
    <t xml:space="preserve">      国有资源(资产)有偿使用收入</t>
  </si>
  <si>
    <t xml:space="preserve">      城市维护建设税</t>
  </si>
  <si>
    <t>增收</t>
  </si>
  <si>
    <t xml:space="preserve">      专项收入</t>
  </si>
  <si>
    <t xml:space="preserve">      土地增值税</t>
  </si>
  <si>
    <t>当年完成情况</t>
  </si>
  <si>
    <t xml:space="preserve">     (一)税收收入</t>
  </si>
  <si>
    <t xml:space="preserve">      国内增值税(含改征增值税)</t>
  </si>
  <si>
    <t>增长±%</t>
  </si>
  <si>
    <t xml:space="preserve">  三、国有资本经营预算支出</t>
  </si>
  <si>
    <t>自治区本级</t>
  </si>
  <si>
    <t>地区合计</t>
  </si>
  <si>
    <t>乌鲁木齐市</t>
  </si>
  <si>
    <t>克拉玛依市</t>
  </si>
  <si>
    <t>塔城地区</t>
  </si>
  <si>
    <t>阿勒泰地区</t>
  </si>
  <si>
    <t>博尔塔拉州</t>
  </si>
  <si>
    <t>昌吉州</t>
  </si>
  <si>
    <t>巴音郭楞州</t>
  </si>
  <si>
    <t>阿克苏地区</t>
  </si>
  <si>
    <t>克孜勒苏州</t>
  </si>
  <si>
    <t>喀什地区</t>
  </si>
  <si>
    <t>和田地区</t>
  </si>
  <si>
    <t>吐鲁番市</t>
  </si>
  <si>
    <t>哈密市</t>
  </si>
  <si>
    <t>比上年±%</t>
    <phoneticPr fontId="7" type="noConversion"/>
  </si>
  <si>
    <t>比上年±%</t>
    <phoneticPr fontId="7" type="noConversion"/>
  </si>
  <si>
    <t xml:space="preserve">  二、政府性基金预算支出 </t>
    <phoneticPr fontId="7" type="noConversion"/>
  </si>
  <si>
    <t>社会保险基金收入</t>
    <phoneticPr fontId="11" type="noConversion"/>
  </si>
  <si>
    <t>社会保险基金收入</t>
    <phoneticPr fontId="7" type="noConversion"/>
  </si>
  <si>
    <t>社会保险基金支出</t>
    <phoneticPr fontId="7" type="noConversion"/>
  </si>
  <si>
    <t>附件1：</t>
    <phoneticPr fontId="7" type="noConversion"/>
  </si>
  <si>
    <t>附件2：</t>
    <phoneticPr fontId="7" type="noConversion"/>
  </si>
  <si>
    <t>附件4：</t>
    <phoneticPr fontId="7" type="noConversion"/>
  </si>
  <si>
    <t>附件5：</t>
    <phoneticPr fontId="7" type="noConversion"/>
  </si>
  <si>
    <t>地方财政支出合计</t>
    <phoneticPr fontId="7" type="noConversion"/>
  </si>
  <si>
    <t xml:space="preserve">      行政性收费收入</t>
  </si>
  <si>
    <t xml:space="preserve">      罚没收入</t>
  </si>
  <si>
    <t xml:space="preserve">      国有资本经营收入</t>
  </si>
  <si>
    <t xml:space="preserve">      捐赠收入</t>
  </si>
  <si>
    <t xml:space="preserve">      政府住房基金收入</t>
  </si>
  <si>
    <t xml:space="preserve">    灾害防治及应急管理支出</t>
  </si>
  <si>
    <t xml:space="preserve">    一般公共服务支出</t>
  </si>
  <si>
    <t xml:space="preserve">    外交支出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</si>
  <si>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</si>
  <si>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</si>
  <si>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</si>
  <si>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</si>
  <si>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</si>
  <si>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</si>
  <si>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</si>
  <si>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节能保护支出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</si>
  <si>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</si>
  <si>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</si>
  <si>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</si>
  <si>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</si>
  <si>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</si>
  <si>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</si>
  <si>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</si>
  <si>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(一)税收收入</t>
  </si>
  <si>
    <t xml:space="preserve">      烟叶税</t>
  </si>
  <si>
    <t xml:space="preserve">   (二)非税收入</t>
  </si>
  <si>
    <t>　　　国有资本经营收入</t>
  </si>
  <si>
    <t xml:space="preserve">      政府性住房基金收入</t>
  </si>
  <si>
    <t xml:space="preserve">  二、政府性基金预算收入</t>
    <phoneticPr fontId="7" type="noConversion"/>
  </si>
  <si>
    <t xml:space="preserve">  二、政府性基金预算收入</t>
    <phoneticPr fontId="11" type="noConversion"/>
  </si>
  <si>
    <t>2019年1-6月自治区预算收入完成情况表</t>
    <phoneticPr fontId="7" type="noConversion"/>
  </si>
  <si>
    <t>2019年1-6月自治区预算支出完成情况表</t>
    <phoneticPr fontId="7" type="noConversion"/>
  </si>
  <si>
    <t>2019年1-6月自治区本级预算收入完成情况表</t>
    <phoneticPr fontId="7" type="noConversion"/>
  </si>
  <si>
    <t>单位：万元</t>
    <phoneticPr fontId="7" type="noConversion"/>
  </si>
  <si>
    <t>收                          入</t>
    <phoneticPr fontId="7" type="noConversion"/>
  </si>
  <si>
    <t>支                          出</t>
    <phoneticPr fontId="7" type="noConversion"/>
  </si>
  <si>
    <t>项          目</t>
    <phoneticPr fontId="7" type="noConversion"/>
  </si>
  <si>
    <t>年初预算数</t>
    <phoneticPr fontId="7" type="noConversion"/>
  </si>
  <si>
    <t>调整变动</t>
    <phoneticPr fontId="7" type="noConversion"/>
  </si>
  <si>
    <t>一、税收收入</t>
    <phoneticPr fontId="7" type="noConversion"/>
  </si>
  <si>
    <t>一、一般公共服务支出</t>
  </si>
  <si>
    <t>增值税</t>
  </si>
  <si>
    <t>二、外交支出</t>
  </si>
  <si>
    <t>企业所得税</t>
  </si>
  <si>
    <t>三、国防支出</t>
  </si>
  <si>
    <t>个人所得税</t>
  </si>
  <si>
    <t>四、公共安全支出</t>
  </si>
  <si>
    <t>资源税</t>
  </si>
  <si>
    <t>五、教育支出</t>
    <phoneticPr fontId="7" type="noConversion"/>
  </si>
  <si>
    <t>城市维护建设税</t>
  </si>
  <si>
    <t>六、科学技术支出</t>
    <phoneticPr fontId="7" type="noConversion"/>
  </si>
  <si>
    <t>房产税</t>
  </si>
  <si>
    <t>七、文化体育与传媒支出</t>
  </si>
  <si>
    <t>印花税</t>
  </si>
  <si>
    <t>八、社会保障和就业支出</t>
    <phoneticPr fontId="7" type="noConversion"/>
  </si>
  <si>
    <t>城镇土地使用税</t>
  </si>
  <si>
    <t>九、卫生健康支出</t>
    <phoneticPr fontId="7" type="noConversion"/>
  </si>
  <si>
    <t>土地增值税</t>
  </si>
  <si>
    <t>十、节能环保支出</t>
  </si>
  <si>
    <t>车船税</t>
  </si>
  <si>
    <t>十一、城乡社区支出</t>
  </si>
  <si>
    <t>耕地占用税</t>
  </si>
  <si>
    <t>十二、农林水支出</t>
  </si>
  <si>
    <t>契税</t>
  </si>
  <si>
    <t>十三、交通运输支出</t>
    <phoneticPr fontId="7" type="noConversion"/>
  </si>
  <si>
    <t>环境保护税</t>
    <phoneticPr fontId="7" type="noConversion"/>
  </si>
  <si>
    <t>十四、资源勘探信息等支出</t>
  </si>
  <si>
    <t>二、非税收入</t>
  </si>
  <si>
    <t>十五、商业服务业等支出</t>
  </si>
  <si>
    <t>专项收入</t>
  </si>
  <si>
    <t>十六、金融支出</t>
  </si>
  <si>
    <t>行政事业性收费收入</t>
  </si>
  <si>
    <t>十七、自然资源海洋气象等支出</t>
    <phoneticPr fontId="7" type="noConversion"/>
  </si>
  <si>
    <t>罚没收入</t>
  </si>
  <si>
    <t>十八、住房保障支出</t>
  </si>
  <si>
    <t>国有资本经营收入</t>
  </si>
  <si>
    <t>十九、粮油物资储备支出</t>
  </si>
  <si>
    <t>国有资源（资产）有偿使用收入</t>
  </si>
  <si>
    <t>二十、灾害防治及应急管理支出</t>
    <phoneticPr fontId="7" type="noConversion"/>
  </si>
  <si>
    <t>捐赠收入</t>
  </si>
  <si>
    <t>二十一、预备费</t>
    <phoneticPr fontId="7" type="noConversion"/>
  </si>
  <si>
    <t>政府住房基金收入</t>
  </si>
  <si>
    <t>二十二、其他支出</t>
    <phoneticPr fontId="7" type="noConversion"/>
  </si>
  <si>
    <t>其他收入</t>
  </si>
  <si>
    <t>二十三、债务付息支出</t>
    <phoneticPr fontId="7" type="noConversion"/>
  </si>
  <si>
    <t>一般公共预算收入合计</t>
    <phoneticPr fontId="7" type="noConversion"/>
  </si>
  <si>
    <t>一般公共预算支出合计</t>
    <phoneticPr fontId="7" type="noConversion"/>
  </si>
  <si>
    <t>转移性收入</t>
  </si>
  <si>
    <t>转移性支出</t>
  </si>
  <si>
    <t xml:space="preserve">  上级补助收入</t>
  </si>
  <si>
    <t xml:space="preserve">  补助下级支出</t>
  </si>
  <si>
    <t xml:space="preserve">  下级上解收入</t>
    <phoneticPr fontId="7" type="noConversion"/>
  </si>
  <si>
    <t xml:space="preserve">  上解上级支出</t>
  </si>
  <si>
    <t xml:space="preserve">  上年结余</t>
    <phoneticPr fontId="7" type="noConversion"/>
  </si>
  <si>
    <t xml:space="preserve">  调入资金   </t>
    <phoneticPr fontId="7" type="noConversion"/>
  </si>
  <si>
    <t xml:space="preserve">  调出资金</t>
    <phoneticPr fontId="7" type="noConversion"/>
  </si>
  <si>
    <t xml:space="preserve">  债务收入</t>
    <phoneticPr fontId="7" type="noConversion"/>
  </si>
  <si>
    <t xml:space="preserve">  债务还本支出</t>
    <phoneticPr fontId="7" type="noConversion"/>
  </si>
  <si>
    <t xml:space="preserve">  债务转贷支出</t>
    <phoneticPr fontId="7" type="noConversion"/>
  </si>
  <si>
    <t xml:space="preserve">  动用预算稳定调节基金</t>
    <phoneticPr fontId="7" type="noConversion"/>
  </si>
  <si>
    <t>收入总计</t>
  </si>
  <si>
    <t>支出总计</t>
  </si>
  <si>
    <t>单位：万元</t>
    <phoneticPr fontId="7" type="noConversion"/>
  </si>
  <si>
    <t>预算科目</t>
  </si>
  <si>
    <t>年初预算数</t>
  </si>
  <si>
    <t>调整变动</t>
  </si>
  <si>
    <t>一、国家电影事业发展专项资金收入</t>
    <phoneticPr fontId="7" type="noConversion"/>
  </si>
  <si>
    <t>二、农业土地开发资金收入</t>
    <phoneticPr fontId="7" type="noConversion"/>
  </si>
  <si>
    <t>三、车辆通行费</t>
    <phoneticPr fontId="7" type="noConversion"/>
  </si>
  <si>
    <t>四、彩票发行机构和彩票销售机构的业务费用</t>
    <phoneticPr fontId="7" type="noConversion"/>
  </si>
  <si>
    <t>五、彩票公益金收入</t>
    <phoneticPr fontId="7" type="noConversion"/>
  </si>
  <si>
    <t>政府性基金收入</t>
    <phoneticPr fontId="7" type="noConversion"/>
  </si>
  <si>
    <t>政府性基金支出</t>
    <phoneticPr fontId="7" type="noConversion"/>
  </si>
  <si>
    <t>政府性基金上级补助收入</t>
    <phoneticPr fontId="7" type="noConversion"/>
  </si>
  <si>
    <t>政府性基金补助下级支出</t>
  </si>
  <si>
    <t>政府性基金下级上解收入</t>
  </si>
  <si>
    <t>政府性基金上解上级支出</t>
  </si>
  <si>
    <t>政府性基金上年结余</t>
    <phoneticPr fontId="7" type="noConversion"/>
  </si>
  <si>
    <t>政府性基金调出资金</t>
  </si>
  <si>
    <t>政府性基金调入资金</t>
    <phoneticPr fontId="7" type="noConversion"/>
  </si>
  <si>
    <t>地方政府专项债务还本支出</t>
    <phoneticPr fontId="7" type="noConversion"/>
  </si>
  <si>
    <t>地方政府专项债务收入</t>
  </si>
  <si>
    <t>地方政府专项债务转贷支出</t>
    <phoneticPr fontId="7" type="noConversion"/>
  </si>
  <si>
    <t>政府性基金年终结余</t>
    <phoneticPr fontId="7" type="noConversion"/>
  </si>
  <si>
    <t>收入总计</t>
    <phoneticPr fontId="7" type="noConversion"/>
  </si>
  <si>
    <t>支出总计</t>
    <phoneticPr fontId="7" type="noConversion"/>
  </si>
  <si>
    <t>2019年1-6月自治区本级预算支出完成情况表</t>
    <phoneticPr fontId="7" type="noConversion"/>
  </si>
  <si>
    <t>附件6：</t>
    <phoneticPr fontId="7" type="noConversion"/>
  </si>
  <si>
    <t>2019年1-6月自治区本级一般公共预算变动情况表</t>
    <phoneticPr fontId="7" type="noConversion"/>
  </si>
  <si>
    <t>附件7：</t>
    <phoneticPr fontId="7" type="noConversion"/>
  </si>
  <si>
    <t>2019年1-6月自治区本级政府性基金预算变动情况表</t>
    <phoneticPr fontId="7" type="noConversion"/>
  </si>
  <si>
    <t>附件8：</t>
    <phoneticPr fontId="7" type="noConversion"/>
  </si>
  <si>
    <t>2019年1-6月自治区本级国有资本经营预算变动情况表</t>
    <phoneticPr fontId="7" type="noConversion"/>
  </si>
  <si>
    <t>一、利润收入</t>
    <phoneticPr fontId="7" type="noConversion"/>
  </si>
  <si>
    <t>二、股利、股息收入</t>
    <phoneticPr fontId="7" type="noConversion"/>
  </si>
  <si>
    <t>三、产权转让收入</t>
    <phoneticPr fontId="7" type="noConversion"/>
  </si>
  <si>
    <t>四、清算收入</t>
    <phoneticPr fontId="7" type="noConversion"/>
  </si>
  <si>
    <t>五、其他国有资本经营预算收入</t>
    <phoneticPr fontId="7" type="noConversion"/>
  </si>
  <si>
    <t>一、解决历史遗留问题及改革成本支出</t>
    <phoneticPr fontId="7" type="noConversion"/>
  </si>
  <si>
    <t>二、国有企业资本金注入</t>
    <phoneticPr fontId="7" type="noConversion"/>
  </si>
  <si>
    <t>三、国有企业政策性补贴</t>
    <phoneticPr fontId="7" type="noConversion"/>
  </si>
  <si>
    <t>四、金融国有资本经营预算支出</t>
    <phoneticPr fontId="7" type="noConversion"/>
  </si>
  <si>
    <t>五、其他国有资本经营预算支出</t>
    <phoneticPr fontId="7" type="noConversion"/>
  </si>
  <si>
    <t>国有资本经营上级补助收入</t>
    <phoneticPr fontId="7" type="noConversion"/>
  </si>
  <si>
    <t>国有资本经营补助下级支出</t>
    <phoneticPr fontId="7" type="noConversion"/>
  </si>
  <si>
    <t>国有资本经营预算调出资金</t>
    <phoneticPr fontId="7" type="noConversion"/>
  </si>
  <si>
    <t>国有资本经营预算年终结余</t>
    <phoneticPr fontId="7" type="noConversion"/>
  </si>
  <si>
    <t>国有资本经营预算上年结余</t>
    <phoneticPr fontId="7" type="noConversion"/>
  </si>
  <si>
    <t>预算数</t>
    <phoneticPr fontId="7" type="noConversion"/>
  </si>
  <si>
    <t>预算数</t>
    <phoneticPr fontId="17" type="noConversion"/>
  </si>
  <si>
    <t>国有资本经营支出</t>
    <phoneticPr fontId="7" type="noConversion"/>
  </si>
  <si>
    <t>二十四、债务发行费支出</t>
  </si>
  <si>
    <t>一、文化旅游体育与传媒支出</t>
    <phoneticPr fontId="17" type="noConversion"/>
  </si>
  <si>
    <t>二、社会保障和就业支出</t>
    <phoneticPr fontId="17" type="noConversion"/>
  </si>
  <si>
    <t>三、城乡社区支出</t>
    <phoneticPr fontId="7" type="noConversion"/>
  </si>
  <si>
    <t>四、交通运输支出</t>
    <phoneticPr fontId="7" type="noConversion"/>
  </si>
  <si>
    <t>五、其他支出</t>
    <phoneticPr fontId="7" type="noConversion"/>
  </si>
  <si>
    <t>六、债务付息支出</t>
    <phoneticPr fontId="7" type="noConversion"/>
  </si>
  <si>
    <t>七、债务发行费用支出</t>
    <phoneticPr fontId="7" type="noConversion"/>
  </si>
  <si>
    <t>国有资本经营收入</t>
    <phoneticPr fontId="7" type="noConversion"/>
  </si>
  <si>
    <t>附件3：</t>
    <phoneticPr fontId="7" type="noConversion"/>
  </si>
  <si>
    <t>2019年1-6月自治区各级财政一般公共预算收支执行情况表</t>
    <phoneticPr fontId="7" type="noConversion"/>
  </si>
  <si>
    <t>地区名称</t>
    <phoneticPr fontId="7" type="noConversion"/>
  </si>
  <si>
    <t>预算数</t>
    <phoneticPr fontId="7" type="noConversion"/>
  </si>
  <si>
    <t>为预算的%</t>
    <phoneticPr fontId="7" type="noConversion"/>
  </si>
  <si>
    <t>合  计</t>
    <phoneticPr fontId="7" type="noConversion"/>
  </si>
  <si>
    <t>伊犁州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</si>
</sst>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);[Red]\(0\)"/>
    <numFmt numFmtId="177" formatCode="0_ "/>
    <numFmt numFmtId="178" formatCode="0.0"/>
    <numFmt numFmtId="179" formatCode="0_);\(0\)"/>
    <numFmt numFmtId="180" formatCode="0.0_ "/>
    <numFmt numFmtId="181" formatCode="0.0_);[Red]\(0.0\)"/>
    <numFmt numFmtId="182" formatCode="#,##0.0"/>
    <numFmt numFmtId="183" formatCode="0_ ;[Red]\-0\ "/>
    <numFmt numFmtId="184" formatCode="0.00000000_ "/>
    <numFmt numFmtId="185" formatCode="#,##0_ "/>
  </numFmts>
  <fonts count="31">
    <font>
      <sz val="12"/>
      <name val="宋体"/>
      <charset val="134"/>
    </font>
    <font>
      <sz val="10"/>
      <name val="黑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sz val="14"/>
      <name val="黑体"/>
      <family val="3"/>
      <charset val="134"/>
    </font>
    <font>
      <sz val="11"/>
      <name val="Arial Unicode MS"/>
      <family val="2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.5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 Unicode MS"/>
      <family val="2"/>
      <charset val="134"/>
    </font>
    <font>
      <sz val="18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5" fillId="0" borderId="0">
      <alignment vertical="center"/>
    </xf>
    <xf numFmtId="0" fontId="2" fillId="0" borderId="0"/>
  </cellStyleXfs>
  <cellXfs count="168">
    <xf numFmtId="0" fontId="0" fillId="0" borderId="0" xfId="0"/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2" fillId="0" borderId="0" xfId="0" applyFo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9" fontId="2" fillId="2" borderId="0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top"/>
    </xf>
    <xf numFmtId="0" fontId="13" fillId="0" borderId="0" xfId="0" applyNumberFormat="1" applyFont="1" applyFill="1" applyAlignment="1" applyProtection="1">
      <alignment horizontal="left" vertical="top"/>
    </xf>
    <xf numFmtId="0" fontId="9" fillId="3" borderId="1" xfId="0" applyNumberFormat="1" applyFont="1" applyFill="1" applyBorder="1" applyAlignment="1" applyProtection="1">
      <alignment vertical="center"/>
    </xf>
    <xf numFmtId="176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left" vertical="center"/>
    </xf>
    <xf numFmtId="0" fontId="9" fillId="3" borderId="4" xfId="0" applyNumberFormat="1" applyFont="1" applyFill="1" applyBorder="1" applyAlignment="1" applyProtection="1">
      <alignment vertical="center"/>
    </xf>
    <xf numFmtId="181" fontId="2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 applyProtection="1">
      <alignment horizontal="center" vertical="center"/>
    </xf>
    <xf numFmtId="181" fontId="9" fillId="0" borderId="1" xfId="0" applyNumberFormat="1" applyFont="1" applyFill="1" applyBorder="1" applyAlignment="1" applyProtection="1">
      <alignment horizontal="center" vertical="center" wrapText="1"/>
    </xf>
    <xf numFmtId="181" fontId="2" fillId="0" borderId="0" xfId="0" applyNumberFormat="1" applyFont="1"/>
    <xf numFmtId="181" fontId="2" fillId="2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center" vertical="center"/>
    </xf>
    <xf numFmtId="180" fontId="2" fillId="0" borderId="0" xfId="0" applyNumberFormat="1" applyFont="1"/>
    <xf numFmtId="180" fontId="2" fillId="2" borderId="0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right" vertical="center"/>
    </xf>
    <xf numFmtId="3" fontId="14" fillId="3" borderId="2" xfId="0" applyNumberFormat="1" applyFont="1" applyFill="1" applyBorder="1" applyAlignment="1" applyProtection="1">
      <alignment horizontal="right" vertical="center"/>
    </xf>
    <xf numFmtId="178" fontId="14" fillId="3" borderId="1" xfId="0" applyNumberFormat="1" applyFont="1" applyFill="1" applyBorder="1" applyAlignment="1" applyProtection="1">
      <alignment horizontal="right" vertical="center"/>
    </xf>
    <xf numFmtId="3" fontId="14" fillId="3" borderId="3" xfId="0" applyNumberFormat="1" applyFont="1" applyFill="1" applyBorder="1" applyAlignment="1" applyProtection="1">
      <alignment horizontal="right" vertical="center"/>
    </xf>
    <xf numFmtId="3" fontId="14" fillId="3" borderId="1" xfId="0" applyNumberFormat="1" applyFont="1" applyFill="1" applyBorder="1" applyAlignment="1" applyProtection="1">
      <alignment vertical="center"/>
    </xf>
    <xf numFmtId="3" fontId="14" fillId="3" borderId="4" xfId="0" applyNumberFormat="1" applyFont="1" applyFill="1" applyBorder="1" applyAlignment="1" applyProtection="1">
      <alignment horizontal="right" vertical="center"/>
    </xf>
    <xf numFmtId="3" fontId="14" fillId="3" borderId="5" xfId="0" applyNumberFormat="1" applyFont="1" applyFill="1" applyBorder="1" applyAlignment="1" applyProtection="1">
      <alignment horizontal="right" vertical="center"/>
    </xf>
    <xf numFmtId="178" fontId="14" fillId="3" borderId="4" xfId="0" applyNumberFormat="1" applyFont="1" applyFill="1" applyBorder="1" applyAlignment="1" applyProtection="1">
      <alignment horizontal="right" vertical="center"/>
    </xf>
    <xf numFmtId="3" fontId="14" fillId="3" borderId="6" xfId="0" applyNumberFormat="1" applyFont="1" applyFill="1" applyBorder="1" applyAlignment="1" applyProtection="1">
      <alignment horizontal="right" vertical="center"/>
    </xf>
    <xf numFmtId="182" fontId="14" fillId="3" borderId="1" xfId="0" applyNumberFormat="1" applyFont="1" applyFill="1" applyBorder="1" applyAlignment="1" applyProtection="1">
      <alignment horizontal="right" vertical="center"/>
    </xf>
    <xf numFmtId="3" fontId="14" fillId="0" borderId="1" xfId="0" applyNumberFormat="1" applyFont="1" applyFill="1" applyBorder="1" applyAlignment="1" applyProtection="1">
      <alignment horizontal="right" vertical="center"/>
    </xf>
    <xf numFmtId="181" fontId="14" fillId="2" borderId="1" xfId="0" applyNumberFormat="1" applyFont="1" applyFill="1" applyBorder="1" applyAlignment="1">
      <alignment vertical="center"/>
    </xf>
    <xf numFmtId="180" fontId="14" fillId="2" borderId="1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 applyProtection="1">
      <alignment horizontal="right" vertical="center"/>
    </xf>
    <xf numFmtId="180" fontId="14" fillId="0" borderId="1" xfId="0" applyNumberFormat="1" applyFont="1" applyFill="1" applyBorder="1" applyAlignment="1" applyProtection="1">
      <alignment horizontal="right" vertical="center"/>
    </xf>
    <xf numFmtId="180" fontId="14" fillId="0" borderId="1" xfId="0" applyNumberFormat="1" applyFont="1" applyBorder="1"/>
    <xf numFmtId="177" fontId="16" fillId="0" borderId="0" xfId="2" applyNumberFormat="1" applyFont="1" applyFill="1" applyProtection="1">
      <alignment vertical="center"/>
      <protection locked="0"/>
    </xf>
    <xf numFmtId="177" fontId="18" fillId="0" borderId="0" xfId="2" applyNumberFormat="1" applyFont="1" applyFill="1" applyProtection="1">
      <alignment vertical="center"/>
      <protection locked="0"/>
    </xf>
    <xf numFmtId="177" fontId="15" fillId="0" borderId="0" xfId="2" applyNumberFormat="1" applyProtection="1">
      <alignment vertical="center"/>
      <protection locked="0"/>
    </xf>
    <xf numFmtId="177" fontId="5" fillId="0" borderId="0" xfId="2" applyNumberFormat="1" applyFont="1" applyAlignment="1" applyProtection="1">
      <alignment horizontal="center" vertical="center"/>
      <protection locked="0"/>
    </xf>
    <xf numFmtId="177" fontId="20" fillId="0" borderId="0" xfId="2" applyNumberFormat="1" applyFont="1" applyFill="1" applyProtection="1">
      <alignment vertical="center"/>
      <protection locked="0"/>
    </xf>
    <xf numFmtId="176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176" fontId="22" fillId="0" borderId="1" xfId="2" applyNumberFormat="1" applyFont="1" applyFill="1" applyBorder="1" applyAlignment="1" applyProtection="1">
      <alignment horizontal="center" vertical="center"/>
      <protection locked="0"/>
    </xf>
    <xf numFmtId="176" fontId="21" fillId="0" borderId="1" xfId="2" applyNumberFormat="1" applyFont="1" applyFill="1" applyBorder="1" applyAlignment="1">
      <alignment vertical="center"/>
    </xf>
    <xf numFmtId="176" fontId="21" fillId="0" borderId="1" xfId="2" applyNumberFormat="1" applyFont="1" applyFill="1" applyBorder="1" applyAlignment="1" applyProtection="1">
      <alignment vertical="center"/>
      <protection locked="0"/>
    </xf>
    <xf numFmtId="176" fontId="21" fillId="0" borderId="1" xfId="2" applyNumberFormat="1" applyFont="1" applyFill="1" applyBorder="1" applyAlignment="1">
      <alignment horizontal="left" vertical="center" indent="1"/>
    </xf>
    <xf numFmtId="176" fontId="22" fillId="0" borderId="1" xfId="2" applyNumberFormat="1" applyFont="1" applyFill="1" applyBorder="1" applyAlignment="1" applyProtection="1">
      <alignment vertical="center" wrapText="1"/>
      <protection locked="0"/>
    </xf>
    <xf numFmtId="176" fontId="21" fillId="0" borderId="1" xfId="2" applyNumberFormat="1" applyFont="1" applyFill="1" applyBorder="1" applyAlignment="1" applyProtection="1">
      <alignment horizontal="left" vertical="center" wrapText="1"/>
      <protection locked="0"/>
    </xf>
    <xf numFmtId="176" fontId="21" fillId="0" borderId="1" xfId="2" applyNumberFormat="1" applyFont="1" applyFill="1" applyBorder="1" applyAlignment="1" applyProtection="1">
      <alignment vertical="center" wrapText="1"/>
      <protection locked="0"/>
    </xf>
    <xf numFmtId="177" fontId="7" fillId="0" borderId="0" xfId="2" applyNumberFormat="1" applyFont="1" applyProtection="1">
      <alignment vertical="center"/>
      <protection locked="0"/>
    </xf>
    <xf numFmtId="0" fontId="13" fillId="0" borderId="0" xfId="2" applyFont="1" applyFill="1">
      <alignment vertical="center"/>
    </xf>
    <xf numFmtId="0" fontId="15" fillId="0" borderId="0" xfId="2" applyFill="1">
      <alignment vertical="center"/>
    </xf>
    <xf numFmtId="0" fontId="26" fillId="0" borderId="0" xfId="2" applyNumberFormat="1" applyFont="1" applyFill="1" applyBorder="1" applyAlignment="1" applyProtection="1">
      <alignment horizontal="right" vertical="center"/>
    </xf>
    <xf numFmtId="0" fontId="25" fillId="0" borderId="0" xfId="2" applyNumberFormat="1" applyFont="1" applyFill="1" applyBorder="1" applyAlignment="1" applyProtection="1">
      <alignment horizontal="center" vertical="center"/>
    </xf>
    <xf numFmtId="0" fontId="27" fillId="0" borderId="4" xfId="2" applyNumberFormat="1" applyFont="1" applyFill="1" applyBorder="1" applyAlignment="1" applyProtection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25" fillId="0" borderId="1" xfId="2" applyNumberFormat="1" applyFont="1" applyFill="1" applyBorder="1" applyAlignment="1" applyProtection="1">
      <alignment vertical="center"/>
    </xf>
    <xf numFmtId="0" fontId="14" fillId="0" borderId="1" xfId="2" applyNumberFormat="1" applyFont="1" applyFill="1" applyBorder="1" applyAlignment="1" applyProtection="1">
      <alignment vertical="center"/>
    </xf>
    <xf numFmtId="0" fontId="25" fillId="0" borderId="4" xfId="2" applyNumberFormat="1" applyFont="1" applyFill="1" applyBorder="1" applyAlignment="1" applyProtection="1">
      <alignment horizontal="left" vertical="center"/>
    </xf>
    <xf numFmtId="0" fontId="28" fillId="0" borderId="4" xfId="2" applyNumberFormat="1" applyFont="1" applyFill="1" applyBorder="1" applyAlignment="1" applyProtection="1">
      <alignment horizontal="center" vertical="center"/>
    </xf>
    <xf numFmtId="0" fontId="28" fillId="0" borderId="1" xfId="2" applyNumberFormat="1" applyFont="1" applyFill="1" applyBorder="1" applyAlignment="1" applyProtection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vertical="center"/>
    </xf>
    <xf numFmtId="0" fontId="28" fillId="0" borderId="1" xfId="2" applyNumberFormat="1" applyFont="1" applyFill="1" applyBorder="1" applyAlignment="1">
      <alignment horizontal="center" vertical="center"/>
    </xf>
    <xf numFmtId="0" fontId="26" fillId="0" borderId="0" xfId="2" applyFont="1" applyFill="1">
      <alignment vertical="center"/>
    </xf>
    <xf numFmtId="183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183" fontId="23" fillId="0" borderId="1" xfId="2" applyNumberFormat="1" applyFont="1" applyFill="1" applyBorder="1" applyAlignment="1" applyProtection="1">
      <alignment horizontal="right" vertical="center" wrapText="1"/>
    </xf>
    <xf numFmtId="183" fontId="23" fillId="0" borderId="1" xfId="2" applyNumberFormat="1" applyFont="1" applyFill="1" applyBorder="1" applyAlignment="1">
      <alignment vertical="center"/>
    </xf>
    <xf numFmtId="183" fontId="23" fillId="0" borderId="1" xfId="2" applyNumberFormat="1" applyFont="1" applyFill="1" applyBorder="1" applyAlignment="1">
      <alignment horizontal="right" vertical="center"/>
    </xf>
    <xf numFmtId="183" fontId="23" fillId="0" borderId="1" xfId="2" applyNumberFormat="1" applyFont="1" applyFill="1" applyBorder="1" applyAlignment="1" applyProtection="1">
      <alignment vertical="center" wrapText="1"/>
      <protection locked="0"/>
    </xf>
    <xf numFmtId="183" fontId="24" fillId="0" borderId="1" xfId="2" applyNumberFormat="1" applyFont="1" applyFill="1" applyBorder="1" applyAlignment="1" applyProtection="1">
      <alignment horizontal="right" vertical="center" wrapText="1"/>
    </xf>
    <xf numFmtId="183" fontId="23" fillId="0" borderId="1" xfId="2" applyNumberFormat="1" applyFont="1" applyFill="1" applyBorder="1" applyAlignment="1" applyProtection="1">
      <alignment horizontal="right" vertical="center"/>
      <protection locked="0"/>
    </xf>
    <xf numFmtId="183" fontId="24" fillId="0" borderId="1" xfId="2" applyNumberFormat="1" applyFont="1" applyFill="1" applyBorder="1" applyAlignment="1" applyProtection="1">
      <alignment horizontal="right" vertical="center"/>
      <protection locked="0"/>
    </xf>
    <xf numFmtId="183" fontId="14" fillId="0" borderId="1" xfId="2" applyNumberFormat="1" applyFont="1" applyFill="1" applyBorder="1" applyAlignment="1" applyProtection="1">
      <alignment horizontal="right" vertical="center"/>
    </xf>
    <xf numFmtId="183" fontId="14" fillId="0" borderId="1" xfId="2" applyNumberFormat="1" applyFont="1" applyFill="1" applyBorder="1" applyAlignment="1" applyProtection="1">
      <alignment vertical="center"/>
    </xf>
    <xf numFmtId="183" fontId="14" fillId="0" borderId="4" xfId="2" applyNumberFormat="1" applyFont="1" applyFill="1" applyBorder="1" applyAlignment="1" applyProtection="1">
      <alignment horizontal="right" vertical="center"/>
    </xf>
    <xf numFmtId="183" fontId="29" fillId="0" borderId="4" xfId="2" applyNumberFormat="1" applyFont="1" applyFill="1" applyBorder="1" applyAlignment="1" applyProtection="1">
      <alignment horizontal="center" vertical="center"/>
    </xf>
    <xf numFmtId="183" fontId="29" fillId="0" borderId="2" xfId="2" applyNumberFormat="1" applyFont="1" applyFill="1" applyBorder="1" applyAlignment="1" applyProtection="1">
      <alignment horizontal="center" vertical="center"/>
    </xf>
    <xf numFmtId="183" fontId="29" fillId="0" borderId="1" xfId="2" applyNumberFormat="1" applyFont="1" applyFill="1" applyBorder="1" applyAlignment="1" applyProtection="1">
      <alignment vertical="center"/>
    </xf>
    <xf numFmtId="183" fontId="14" fillId="0" borderId="1" xfId="2" applyNumberFormat="1" applyFont="1" applyFill="1" applyBorder="1" applyAlignment="1">
      <alignment vertical="center"/>
    </xf>
    <xf numFmtId="183" fontId="29" fillId="0" borderId="1" xfId="2" applyNumberFormat="1" applyFont="1" applyFill="1" applyBorder="1" applyAlignment="1">
      <alignment vertical="center"/>
    </xf>
    <xf numFmtId="177" fontId="14" fillId="0" borderId="1" xfId="2" applyNumberFormat="1" applyFont="1" applyFill="1" applyBorder="1" applyAlignment="1" applyProtection="1">
      <alignment vertical="center"/>
    </xf>
    <xf numFmtId="177" fontId="29" fillId="0" borderId="1" xfId="2" applyNumberFormat="1" applyFont="1" applyFill="1" applyBorder="1" applyAlignment="1">
      <alignment vertical="center"/>
    </xf>
    <xf numFmtId="177" fontId="26" fillId="0" borderId="0" xfId="2" applyNumberFormat="1" applyFont="1" applyFill="1">
      <alignment vertical="center"/>
    </xf>
    <xf numFmtId="183" fontId="24" fillId="0" borderId="1" xfId="2" applyNumberFormat="1" applyFont="1" applyFill="1" applyBorder="1" applyAlignment="1" applyProtection="1">
      <alignment horizontal="right" vertical="center" wrapText="1"/>
      <protection locked="0"/>
    </xf>
    <xf numFmtId="183" fontId="15" fillId="0" borderId="0" xfId="2" applyNumberFormat="1" applyFill="1">
      <alignment vertical="center"/>
    </xf>
    <xf numFmtId="0" fontId="13" fillId="0" borderId="0" xfId="3" applyNumberFormat="1" applyFont="1" applyFill="1" applyAlignment="1" applyProtection="1">
      <alignment horizontal="left" vertical="top"/>
    </xf>
    <xf numFmtId="3" fontId="13" fillId="0" borderId="0" xfId="3" applyNumberFormat="1" applyFont="1" applyFill="1" applyAlignment="1" applyProtection="1">
      <alignment horizontal="left" vertical="top"/>
    </xf>
    <xf numFmtId="176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184" fontId="2" fillId="0" borderId="0" xfId="3" applyNumberFormat="1" applyFont="1" applyFill="1" applyAlignment="1">
      <alignment vertical="center"/>
    </xf>
    <xf numFmtId="0" fontId="2" fillId="0" borderId="0" xfId="3" applyFont="1"/>
    <xf numFmtId="0" fontId="5" fillId="2" borderId="0" xfId="3" applyFont="1" applyFill="1" applyBorder="1" applyAlignment="1">
      <alignment vertical="center"/>
    </xf>
    <xf numFmtId="0" fontId="1" fillId="0" borderId="0" xfId="3" applyNumberFormat="1" applyFont="1" applyFill="1" applyAlignment="1" applyProtection="1">
      <alignment horizontal="left" vertical="center"/>
    </xf>
    <xf numFmtId="0" fontId="1" fillId="0" borderId="0" xfId="3" applyNumberFormat="1" applyFont="1" applyFill="1" applyAlignment="1" applyProtection="1">
      <alignment horizontal="center" vertical="center"/>
    </xf>
    <xf numFmtId="0" fontId="9" fillId="0" borderId="0" xfId="3" applyNumberFormat="1" applyFont="1" applyFill="1" applyAlignment="1" applyProtection="1">
      <alignment horizontal="right" vertical="center"/>
    </xf>
    <xf numFmtId="0" fontId="4" fillId="2" borderId="0" xfId="3" applyFont="1" applyFill="1" applyBorder="1" applyAlignment="1">
      <alignment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176" fontId="9" fillId="0" borderId="1" xfId="3" applyNumberFormat="1" applyFont="1" applyFill="1" applyBorder="1" applyAlignment="1" applyProtection="1">
      <alignment horizontal="center" vertical="center" wrapText="1"/>
    </xf>
    <xf numFmtId="176" fontId="9" fillId="0" borderId="1" xfId="3" applyNumberFormat="1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9" fillId="0" borderId="1" xfId="3" applyNumberFormat="1" applyFont="1" applyFill="1" applyBorder="1" applyAlignment="1" applyProtection="1">
      <alignment vertical="center"/>
    </xf>
    <xf numFmtId="0" fontId="8" fillId="2" borderId="0" xfId="3" applyNumberFormat="1" applyFont="1" applyFill="1" applyAlignment="1" applyProtection="1">
      <alignment vertical="center"/>
    </xf>
    <xf numFmtId="176" fontId="2" fillId="2" borderId="0" xfId="3" applyNumberFormat="1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2" fillId="2" borderId="0" xfId="3" applyFont="1" applyFill="1" applyBorder="1" applyAlignment="1">
      <alignment vertical="center"/>
    </xf>
    <xf numFmtId="176" fontId="2" fillId="2" borderId="0" xfId="3" applyNumberFormat="1" applyFont="1" applyFill="1" applyBorder="1" applyAlignment="1">
      <alignment vertical="center"/>
    </xf>
    <xf numFmtId="0" fontId="2" fillId="0" borderId="0" xfId="3"/>
    <xf numFmtId="3" fontId="29" fillId="0" borderId="1" xfId="3" applyNumberFormat="1" applyFont="1" applyFill="1" applyBorder="1" applyAlignment="1" applyProtection="1">
      <alignment horizontal="center" vertical="center"/>
    </xf>
    <xf numFmtId="3" fontId="29" fillId="0" borderId="1" xfId="3" applyNumberFormat="1" applyFont="1" applyFill="1" applyBorder="1" applyAlignment="1" applyProtection="1">
      <alignment horizontal="right" vertical="center"/>
    </xf>
    <xf numFmtId="182" fontId="29" fillId="0" borderId="1" xfId="3" applyNumberFormat="1" applyFont="1" applyFill="1" applyBorder="1" applyAlignment="1" applyProtection="1">
      <alignment horizontal="right" vertical="center"/>
    </xf>
    <xf numFmtId="178" fontId="29" fillId="0" borderId="1" xfId="3" applyNumberFormat="1" applyFont="1" applyFill="1" applyBorder="1" applyAlignment="1" applyProtection="1">
      <alignment horizontal="right" vertical="center"/>
    </xf>
    <xf numFmtId="185" fontId="29" fillId="0" borderId="1" xfId="3" applyNumberFormat="1" applyFont="1" applyFill="1" applyBorder="1" applyAlignment="1" applyProtection="1">
      <alignment horizontal="right" vertical="center"/>
    </xf>
    <xf numFmtId="3" fontId="14" fillId="0" borderId="1" xfId="3" applyNumberFormat="1" applyFont="1" applyFill="1" applyBorder="1" applyAlignment="1" applyProtection="1">
      <alignment horizontal="right" vertical="center"/>
    </xf>
    <xf numFmtId="182" fontId="14" fillId="0" borderId="1" xfId="3" applyNumberFormat="1" applyFont="1" applyFill="1" applyBorder="1" applyAlignment="1" applyProtection="1">
      <alignment horizontal="right" vertical="center"/>
    </xf>
    <xf numFmtId="178" fontId="14" fillId="0" borderId="1" xfId="3" applyNumberFormat="1" applyFont="1" applyFill="1" applyBorder="1" applyAlignment="1" applyProtection="1">
      <alignment horizontal="right" vertical="center"/>
    </xf>
    <xf numFmtId="185" fontId="14" fillId="0" borderId="1" xfId="3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30" fillId="0" borderId="0" xfId="0" applyNumberFormat="1" applyFont="1" applyFill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12" fillId="0" borderId="0" xfId="3" applyNumberFormat="1" applyFont="1" applyFill="1" applyAlignment="1" applyProtection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8" xfId="3" applyNumberFormat="1" applyFont="1" applyFill="1" applyBorder="1" applyAlignment="1" applyProtection="1">
      <alignment horizontal="center" vertical="center"/>
    </xf>
    <xf numFmtId="0" fontId="9" fillId="0" borderId="3" xfId="3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9" fillId="0" borderId="0" xfId="2" applyFont="1" applyFill="1" applyAlignment="1">
      <alignment horizontal="center" vertical="center"/>
    </xf>
    <xf numFmtId="177" fontId="21" fillId="0" borderId="7" xfId="2" applyNumberFormat="1" applyFont="1" applyFill="1" applyBorder="1" applyAlignment="1" applyProtection="1">
      <alignment horizontal="right" vertical="center"/>
      <protection locked="0"/>
    </xf>
    <xf numFmtId="176" fontId="22" fillId="0" borderId="2" xfId="2" applyNumberFormat="1" applyFont="1" applyFill="1" applyBorder="1" applyAlignment="1" applyProtection="1">
      <alignment horizontal="center" vertical="center"/>
      <protection locked="0"/>
    </xf>
    <xf numFmtId="176" fontId="22" fillId="0" borderId="8" xfId="2" applyNumberFormat="1" applyFont="1" applyFill="1" applyBorder="1" applyAlignment="1" applyProtection="1">
      <alignment horizontal="center" vertical="center"/>
      <protection locked="0"/>
    </xf>
    <xf numFmtId="176" fontId="22" fillId="0" borderId="3" xfId="2" applyNumberFormat="1" applyFont="1" applyFill="1" applyBorder="1" applyAlignment="1" applyProtection="1">
      <alignment horizontal="center" vertical="center"/>
      <protection locked="0"/>
    </xf>
    <xf numFmtId="177" fontId="7" fillId="0" borderId="0" xfId="2" applyNumberFormat="1" applyFont="1" applyAlignment="1" applyProtection="1">
      <alignment horizontal="right" vertical="center"/>
      <protection locked="0"/>
    </xf>
    <xf numFmtId="0" fontId="12" fillId="0" borderId="0" xfId="2" applyNumberFormat="1" applyFont="1" applyFill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righ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Zeros="0" zoomScaleNormal="10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36" sqref="A36"/>
    </sheetView>
  </sheetViews>
  <sheetFormatPr defaultColWidth="9.125" defaultRowHeight="14.25"/>
  <cols>
    <col min="1" max="1" width="37.75" style="10" customWidth="1"/>
    <col min="2" max="3" width="15.75" style="11" customWidth="1"/>
    <col min="4" max="4" width="15.75" style="10" customWidth="1"/>
    <col min="5" max="5" width="15.75" style="11" customWidth="1"/>
    <col min="6" max="7" width="15.75" style="12" customWidth="1"/>
  </cols>
  <sheetData>
    <row r="1" spans="1:7" s="6" customFormat="1" ht="17.45" customHeight="1">
      <c r="A1" s="26" t="s">
        <v>65</v>
      </c>
      <c r="B1" s="1"/>
      <c r="C1" s="1"/>
      <c r="D1" s="2"/>
      <c r="E1" s="1"/>
      <c r="F1" s="3"/>
      <c r="G1" s="3"/>
    </row>
    <row r="2" spans="1:7" s="4" customFormat="1" ht="21.75" customHeight="1">
      <c r="A2" s="152" t="s">
        <v>100</v>
      </c>
      <c r="B2" s="152"/>
      <c r="C2" s="152"/>
      <c r="D2" s="152"/>
      <c r="E2" s="152"/>
      <c r="F2" s="152"/>
      <c r="G2" s="152"/>
    </row>
    <row r="3" spans="1:7" s="5" customFormat="1" ht="18.399999999999999" customHeight="1">
      <c r="A3" s="19"/>
      <c r="B3" s="20"/>
      <c r="C3" s="20"/>
      <c r="D3" s="20"/>
      <c r="E3" s="151"/>
      <c r="F3" s="151"/>
      <c r="G3" s="21" t="s">
        <v>25</v>
      </c>
    </row>
    <row r="4" spans="1:7" s="7" customFormat="1" ht="16.5" customHeight="1">
      <c r="A4" s="149" t="s">
        <v>15</v>
      </c>
      <c r="B4" s="150" t="s">
        <v>21</v>
      </c>
      <c r="C4" s="149" t="s">
        <v>39</v>
      </c>
      <c r="D4" s="149"/>
      <c r="E4" s="149"/>
      <c r="F4" s="149"/>
      <c r="G4" s="149"/>
    </row>
    <row r="5" spans="1:7" s="7" customFormat="1" ht="17.45" customHeight="1">
      <c r="A5" s="149"/>
      <c r="B5" s="150"/>
      <c r="C5" s="23" t="s">
        <v>17</v>
      </c>
      <c r="D5" s="24" t="s">
        <v>16</v>
      </c>
      <c r="E5" s="23" t="s">
        <v>10</v>
      </c>
      <c r="F5" s="22" t="s">
        <v>36</v>
      </c>
      <c r="G5" s="22" t="s">
        <v>60</v>
      </c>
    </row>
    <row r="6" spans="1:7" s="35" customFormat="1" ht="18.2" customHeight="1">
      <c r="A6" s="27" t="s">
        <v>8</v>
      </c>
      <c r="B6" s="50">
        <f>SUM(B7,B31:B32)</f>
        <v>22144569</v>
      </c>
      <c r="C6" s="51">
        <v>8293107</v>
      </c>
      <c r="D6" s="52">
        <f>C6/B6*100</f>
        <v>37.449846054804681</v>
      </c>
      <c r="E6" s="53">
        <v>8920040</v>
      </c>
      <c r="F6" s="51">
        <v>-626933</v>
      </c>
      <c r="G6" s="52">
        <v>-7.0283653436531672</v>
      </c>
    </row>
    <row r="7" spans="1:7" s="35" customFormat="1" ht="18.2" customHeight="1">
      <c r="A7" s="27" t="s">
        <v>30</v>
      </c>
      <c r="B7" s="50">
        <v>15696662</v>
      </c>
      <c r="C7" s="51">
        <v>6600760</v>
      </c>
      <c r="D7" s="52">
        <f t="shared" ref="D7:D33" si="0">C7/B7*100</f>
        <v>42.051998061753508</v>
      </c>
      <c r="E7" s="53">
        <v>6863536</v>
      </c>
      <c r="F7" s="51">
        <v>-262776</v>
      </c>
      <c r="G7" s="52">
        <v>-3.8285804867928133</v>
      </c>
    </row>
    <row r="8" spans="1:7" s="36" customFormat="1" ht="18.2" customHeight="1">
      <c r="A8" s="27" t="s">
        <v>40</v>
      </c>
      <c r="B8" s="50">
        <v>10817662</v>
      </c>
      <c r="C8" s="51">
        <v>4765135</v>
      </c>
      <c r="D8" s="52">
        <f t="shared" si="0"/>
        <v>44.049582987525397</v>
      </c>
      <c r="E8" s="53">
        <v>5144287</v>
      </c>
      <c r="F8" s="51">
        <v>-379152</v>
      </c>
      <c r="G8" s="52">
        <v>-7.3703508377351419</v>
      </c>
    </row>
    <row r="9" spans="1:7" s="36" customFormat="1" ht="18.2" customHeight="1">
      <c r="A9" s="27" t="s">
        <v>41</v>
      </c>
      <c r="B9" s="50">
        <v>4434000</v>
      </c>
      <c r="C9" s="51">
        <v>1905265</v>
      </c>
      <c r="D9" s="52">
        <f t="shared" si="0"/>
        <v>42.96944068561119</v>
      </c>
      <c r="E9" s="53">
        <v>2132288</v>
      </c>
      <c r="F9" s="51">
        <v>-227023</v>
      </c>
      <c r="G9" s="52">
        <v>-10.646920115856769</v>
      </c>
    </row>
    <row r="10" spans="1:7" s="36" customFormat="1" ht="18.2" customHeight="1">
      <c r="A10" s="27" t="s">
        <v>9</v>
      </c>
      <c r="B10" s="50">
        <v>1298000</v>
      </c>
      <c r="C10" s="51">
        <v>719724</v>
      </c>
      <c r="D10" s="52">
        <f t="shared" si="0"/>
        <v>55.448690292758087</v>
      </c>
      <c r="E10" s="53">
        <v>806703</v>
      </c>
      <c r="F10" s="51">
        <v>-86979</v>
      </c>
      <c r="G10" s="52">
        <v>-10.782035024042305</v>
      </c>
    </row>
    <row r="11" spans="1:7" s="36" customFormat="1" ht="18.2" customHeight="1">
      <c r="A11" s="27" t="s">
        <v>31</v>
      </c>
      <c r="B11" s="50">
        <v>714000</v>
      </c>
      <c r="C11" s="51">
        <v>276011</v>
      </c>
      <c r="D11" s="52">
        <f t="shared" si="0"/>
        <v>38.657002801120449</v>
      </c>
      <c r="E11" s="53">
        <v>404169</v>
      </c>
      <c r="F11" s="51">
        <v>-128158</v>
      </c>
      <c r="G11" s="52">
        <v>-31.709012813946639</v>
      </c>
    </row>
    <row r="12" spans="1:7" s="36" customFormat="1" ht="18.2" customHeight="1">
      <c r="A12" s="27" t="s">
        <v>0</v>
      </c>
      <c r="B12" s="50">
        <v>915000</v>
      </c>
      <c r="C12" s="51">
        <v>437006</v>
      </c>
      <c r="D12" s="52">
        <f t="shared" si="0"/>
        <v>47.760218579234973</v>
      </c>
      <c r="E12" s="53">
        <v>413191</v>
      </c>
      <c r="F12" s="51">
        <v>23815</v>
      </c>
      <c r="G12" s="52">
        <v>5.7636782988980881</v>
      </c>
    </row>
    <row r="13" spans="1:7" s="36" customFormat="1" ht="18.2" customHeight="1">
      <c r="A13" s="27" t="s">
        <v>35</v>
      </c>
      <c r="B13" s="50">
        <v>650000</v>
      </c>
      <c r="C13" s="51">
        <v>256010</v>
      </c>
      <c r="D13" s="52">
        <f t="shared" si="0"/>
        <v>39.386153846153846</v>
      </c>
      <c r="E13" s="53">
        <v>308050</v>
      </c>
      <c r="F13" s="51">
        <v>-52040</v>
      </c>
      <c r="G13" s="52">
        <v>-16.89336146729427</v>
      </c>
    </row>
    <row r="14" spans="1:7" s="36" customFormat="1" ht="18.2" customHeight="1">
      <c r="A14" s="27" t="s">
        <v>14</v>
      </c>
      <c r="B14" s="50">
        <v>464000</v>
      </c>
      <c r="C14" s="51">
        <v>213133</v>
      </c>
      <c r="D14" s="52">
        <f t="shared" si="0"/>
        <v>45.933836206896551</v>
      </c>
      <c r="E14" s="53">
        <v>201269</v>
      </c>
      <c r="F14" s="51">
        <v>11864</v>
      </c>
      <c r="G14" s="52">
        <v>5.8945987707992789</v>
      </c>
    </row>
    <row r="15" spans="1:7" s="36" customFormat="1" ht="18.2" customHeight="1">
      <c r="A15" s="27" t="s">
        <v>32</v>
      </c>
      <c r="B15" s="50">
        <v>206000</v>
      </c>
      <c r="C15" s="51">
        <v>91720</v>
      </c>
      <c r="D15" s="52">
        <f t="shared" si="0"/>
        <v>44.524271844660198</v>
      </c>
      <c r="E15" s="53">
        <v>91941</v>
      </c>
      <c r="F15" s="51">
        <v>-221</v>
      </c>
      <c r="G15" s="52">
        <v>-0.24037154261972354</v>
      </c>
    </row>
    <row r="16" spans="1:7" s="36" customFormat="1" ht="18.2" customHeight="1">
      <c r="A16" s="27" t="s">
        <v>2</v>
      </c>
      <c r="B16" s="50">
        <v>465000</v>
      </c>
      <c r="C16" s="51">
        <v>258658</v>
      </c>
      <c r="D16" s="52">
        <f t="shared" si="0"/>
        <v>55.625376344086021</v>
      </c>
      <c r="E16" s="53">
        <v>229493</v>
      </c>
      <c r="F16" s="51">
        <v>29165</v>
      </c>
      <c r="G16" s="52">
        <v>12.708448623705298</v>
      </c>
    </row>
    <row r="17" spans="1:7" s="36" customFormat="1" ht="18.2" customHeight="1">
      <c r="A17" s="27" t="s">
        <v>38</v>
      </c>
      <c r="B17" s="50">
        <v>346000</v>
      </c>
      <c r="C17" s="51">
        <v>142203</v>
      </c>
      <c r="D17" s="52">
        <f t="shared" si="0"/>
        <v>41.099132947976877</v>
      </c>
      <c r="E17" s="53">
        <v>132228</v>
      </c>
      <c r="F17" s="51">
        <v>9975</v>
      </c>
      <c r="G17" s="52">
        <v>7.5437880025410662</v>
      </c>
    </row>
    <row r="18" spans="1:7" s="36" customFormat="1" ht="18.2" customHeight="1">
      <c r="A18" s="27" t="s">
        <v>6</v>
      </c>
      <c r="B18" s="50">
        <v>165662</v>
      </c>
      <c r="C18" s="51">
        <v>91797</v>
      </c>
      <c r="D18" s="52">
        <f t="shared" si="0"/>
        <v>55.412224891646844</v>
      </c>
      <c r="E18" s="53">
        <v>83020</v>
      </c>
      <c r="F18" s="51">
        <v>8777</v>
      </c>
      <c r="G18" s="52">
        <v>10.572151288846062</v>
      </c>
    </row>
    <row r="19" spans="1:7" s="36" customFormat="1" ht="18.2" customHeight="1">
      <c r="A19" s="27" t="s">
        <v>23</v>
      </c>
      <c r="B19" s="50">
        <v>634000</v>
      </c>
      <c r="C19" s="51">
        <v>146282</v>
      </c>
      <c r="D19" s="52">
        <f t="shared" si="0"/>
        <v>23.072870662460566</v>
      </c>
      <c r="E19" s="53">
        <v>153769</v>
      </c>
      <c r="F19" s="51">
        <v>-7487</v>
      </c>
      <c r="G19" s="52">
        <v>-4.868991799387393</v>
      </c>
    </row>
    <row r="20" spans="1:7" s="36" customFormat="1" ht="18.2" customHeight="1">
      <c r="A20" s="27" t="s">
        <v>11</v>
      </c>
      <c r="B20" s="50">
        <v>490000</v>
      </c>
      <c r="C20" s="51">
        <v>200291</v>
      </c>
      <c r="D20" s="52">
        <f t="shared" si="0"/>
        <v>40.875714285714288</v>
      </c>
      <c r="E20" s="53">
        <v>166342</v>
      </c>
      <c r="F20" s="51">
        <v>33949</v>
      </c>
      <c r="G20" s="52">
        <v>20.409157037909846</v>
      </c>
    </row>
    <row r="21" spans="1:7" s="36" customFormat="1" ht="18.2" customHeight="1">
      <c r="A21" s="27" t="s">
        <v>29</v>
      </c>
      <c r="B21" s="54">
        <v>36000</v>
      </c>
      <c r="C21" s="51">
        <v>25721</v>
      </c>
      <c r="D21" s="52">
        <f t="shared" si="0"/>
        <v>71.447222222222223</v>
      </c>
      <c r="E21" s="53">
        <v>11218</v>
      </c>
      <c r="F21" s="51">
        <v>14503</v>
      </c>
      <c r="G21" s="52">
        <v>129.2832947049385</v>
      </c>
    </row>
    <row r="22" spans="1:7" s="36" customFormat="1" ht="18.2" customHeight="1">
      <c r="A22" s="27" t="s">
        <v>22</v>
      </c>
      <c r="B22" s="50">
        <v>4879000</v>
      </c>
      <c r="C22" s="51">
        <v>1835625</v>
      </c>
      <c r="D22" s="52">
        <f t="shared" si="0"/>
        <v>37.622976019676166</v>
      </c>
      <c r="E22" s="53">
        <v>1719249</v>
      </c>
      <c r="F22" s="51">
        <v>116376</v>
      </c>
      <c r="G22" s="52">
        <v>6.7690020468239327</v>
      </c>
    </row>
    <row r="23" spans="1:7" s="36" customFormat="1" ht="18.2" customHeight="1">
      <c r="A23" s="27" t="s">
        <v>37</v>
      </c>
      <c r="B23" s="50">
        <v>1440000</v>
      </c>
      <c r="C23" s="51">
        <v>427385</v>
      </c>
      <c r="D23" s="52">
        <f t="shared" si="0"/>
        <v>29.679513888888888</v>
      </c>
      <c r="E23" s="53">
        <v>443517</v>
      </c>
      <c r="F23" s="51">
        <v>-16132</v>
      </c>
      <c r="G23" s="52">
        <v>-3.6372901151477843</v>
      </c>
    </row>
    <row r="24" spans="1:7" s="36" customFormat="1" ht="18.2" customHeight="1">
      <c r="A24" s="27" t="s">
        <v>70</v>
      </c>
      <c r="B24" s="50">
        <v>792500</v>
      </c>
      <c r="C24" s="51">
        <v>244132</v>
      </c>
      <c r="D24" s="52">
        <f t="shared" si="0"/>
        <v>30.805299684542586</v>
      </c>
      <c r="E24" s="53">
        <v>330066</v>
      </c>
      <c r="F24" s="51">
        <v>-85934</v>
      </c>
      <c r="G24" s="52">
        <v>-26.035398980809898</v>
      </c>
    </row>
    <row r="25" spans="1:7" s="36" customFormat="1" ht="18.2" customHeight="1">
      <c r="A25" s="27" t="s">
        <v>71</v>
      </c>
      <c r="B25" s="50">
        <v>520000</v>
      </c>
      <c r="C25" s="51">
        <v>273838</v>
      </c>
      <c r="D25" s="52">
        <f t="shared" si="0"/>
        <v>52.661153846153837</v>
      </c>
      <c r="E25" s="53">
        <v>191878</v>
      </c>
      <c r="F25" s="51">
        <v>81960</v>
      </c>
      <c r="G25" s="52">
        <v>42.714641595180268</v>
      </c>
    </row>
    <row r="26" spans="1:7" s="36" customFormat="1" ht="18.2" customHeight="1">
      <c r="A26" s="27" t="s">
        <v>72</v>
      </c>
      <c r="B26" s="50">
        <v>205000</v>
      </c>
      <c r="C26" s="51">
        <v>67859</v>
      </c>
      <c r="D26" s="52">
        <f t="shared" si="0"/>
        <v>33.101951219512195</v>
      </c>
      <c r="E26" s="53">
        <v>71084</v>
      </c>
      <c r="F26" s="51">
        <v>-3225</v>
      </c>
      <c r="G26" s="52">
        <v>-4.5368859377637722</v>
      </c>
    </row>
    <row r="27" spans="1:7" s="36" customFormat="1" ht="18.2" customHeight="1">
      <c r="A27" s="27" t="s">
        <v>34</v>
      </c>
      <c r="B27" s="50">
        <v>1335000</v>
      </c>
      <c r="C27" s="51">
        <v>551301</v>
      </c>
      <c r="D27" s="52">
        <f t="shared" si="0"/>
        <v>41.295955056179771</v>
      </c>
      <c r="E27" s="53">
        <v>498509</v>
      </c>
      <c r="F27" s="51">
        <v>52792</v>
      </c>
      <c r="G27" s="52">
        <v>10.589979318327252</v>
      </c>
    </row>
    <row r="28" spans="1:7" s="36" customFormat="1" ht="18.2" customHeight="1">
      <c r="A28" s="27" t="s">
        <v>73</v>
      </c>
      <c r="B28" s="50">
        <v>36500</v>
      </c>
      <c r="C28" s="51">
        <v>13511</v>
      </c>
      <c r="D28" s="52">
        <f t="shared" si="0"/>
        <v>37.016438356164386</v>
      </c>
      <c r="E28" s="53">
        <v>12014</v>
      </c>
      <c r="F28" s="51">
        <v>1497</v>
      </c>
      <c r="G28" s="52">
        <v>12.460462793407691</v>
      </c>
    </row>
    <row r="29" spans="1:7" s="36" customFormat="1" ht="18.2" customHeight="1">
      <c r="A29" s="27" t="s">
        <v>74</v>
      </c>
      <c r="B29" s="50">
        <v>200000</v>
      </c>
      <c r="C29" s="51">
        <v>90285</v>
      </c>
      <c r="D29" s="52">
        <f t="shared" si="0"/>
        <v>45.142500000000005</v>
      </c>
      <c r="E29" s="53">
        <v>51164</v>
      </c>
      <c r="F29" s="51">
        <v>39121</v>
      </c>
      <c r="G29" s="52">
        <v>76.461965444453128</v>
      </c>
    </row>
    <row r="30" spans="1:7" s="36" customFormat="1" ht="18.2" customHeight="1">
      <c r="A30" s="27" t="s">
        <v>18</v>
      </c>
      <c r="B30" s="50">
        <v>350000</v>
      </c>
      <c r="C30" s="50">
        <v>167314</v>
      </c>
      <c r="D30" s="52">
        <f t="shared" si="0"/>
        <v>47.804000000000002</v>
      </c>
      <c r="E30" s="50">
        <v>121017</v>
      </c>
      <c r="F30" s="51">
        <v>46297</v>
      </c>
      <c r="G30" s="52">
        <v>38.25660857565466</v>
      </c>
    </row>
    <row r="31" spans="1:7" s="36" customFormat="1" ht="18.2" customHeight="1">
      <c r="A31" s="38" t="s">
        <v>98</v>
      </c>
      <c r="B31" s="55">
        <v>6390310</v>
      </c>
      <c r="C31" s="56">
        <v>1664594</v>
      </c>
      <c r="D31" s="52">
        <f t="shared" si="0"/>
        <v>26.048720641095656</v>
      </c>
      <c r="E31" s="58">
        <v>2045442</v>
      </c>
      <c r="F31" s="56">
        <v>-380848</v>
      </c>
      <c r="G31" s="57">
        <v>-18.619349754234051</v>
      </c>
    </row>
    <row r="32" spans="1:7" s="36" customFormat="1" ht="18.2" customHeight="1">
      <c r="A32" s="27" t="s">
        <v>24</v>
      </c>
      <c r="B32" s="50">
        <v>57597</v>
      </c>
      <c r="C32" s="50">
        <v>27753</v>
      </c>
      <c r="D32" s="52">
        <f t="shared" si="0"/>
        <v>48.18480129173394</v>
      </c>
      <c r="E32" s="50">
        <v>11062</v>
      </c>
      <c r="F32" s="50">
        <v>16691</v>
      </c>
      <c r="G32" s="52">
        <v>150.88591574760443</v>
      </c>
    </row>
    <row r="33" spans="1:7" s="35" customFormat="1" ht="18.2" customHeight="1">
      <c r="A33" s="37" t="s">
        <v>63</v>
      </c>
      <c r="B33" s="50">
        <v>12378689</v>
      </c>
      <c r="C33" s="50">
        <v>6522904</v>
      </c>
      <c r="D33" s="52">
        <f t="shared" si="0"/>
        <v>52.69462703199023</v>
      </c>
      <c r="E33" s="50">
        <v>5886933</v>
      </c>
      <c r="F33" s="50">
        <v>635971</v>
      </c>
      <c r="G33" s="52">
        <v>10.8</v>
      </c>
    </row>
    <row r="34" spans="1:7" s="6" customFormat="1"/>
  </sheetData>
  <mergeCells count="5">
    <mergeCell ref="A4:A5"/>
    <mergeCell ref="B4:B5"/>
    <mergeCell ref="C4:G4"/>
    <mergeCell ref="E3:F3"/>
    <mergeCell ref="A2:G2"/>
  </mergeCells>
  <phoneticPr fontId="7" type="noConversion"/>
  <printOptions horizontalCentered="1"/>
  <pageMargins left="0.31496062992125984" right="0.31496062992125984" top="0.31496062992125984" bottom="0.39370078740157483" header="0" footer="0"/>
  <pageSetup paperSize="9" firstPageNumber="19" pageOrder="overThenDown" orientation="landscape" blackAndWhite="1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Zeros="0"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ColWidth="9.125" defaultRowHeight="14.25"/>
  <cols>
    <col min="1" max="1" width="36.75" style="10" customWidth="1"/>
    <col min="2" max="2" width="15.75" style="16" customWidth="1"/>
    <col min="3" max="3" width="15.75" style="11" customWidth="1"/>
    <col min="4" max="7" width="15.75" style="10" customWidth="1"/>
  </cols>
  <sheetData>
    <row r="1" spans="1:7" s="6" customFormat="1" ht="17.100000000000001" customHeight="1">
      <c r="A1" s="25" t="s">
        <v>66</v>
      </c>
      <c r="B1" s="13"/>
      <c r="C1" s="1"/>
      <c r="D1" s="2"/>
      <c r="E1" s="2"/>
      <c r="F1" s="2"/>
      <c r="G1" s="2"/>
    </row>
    <row r="2" spans="1:7" s="8" customFormat="1" ht="26.45" customHeight="1">
      <c r="A2" s="152" t="s">
        <v>101</v>
      </c>
      <c r="B2" s="152"/>
      <c r="C2" s="152"/>
      <c r="D2" s="152"/>
      <c r="E2" s="152"/>
      <c r="F2" s="152"/>
      <c r="G2" s="152"/>
    </row>
    <row r="3" spans="1:7" s="7" customFormat="1" ht="16.5" customHeight="1">
      <c r="A3" s="19"/>
      <c r="B3" s="19"/>
      <c r="C3" s="20"/>
      <c r="D3" s="19"/>
      <c r="E3" s="20"/>
      <c r="F3" s="20"/>
      <c r="G3" s="21" t="s">
        <v>25</v>
      </c>
    </row>
    <row r="4" spans="1:7" s="14" customFormat="1" ht="15" customHeight="1">
      <c r="A4" s="153" t="s">
        <v>13</v>
      </c>
      <c r="B4" s="153" t="s">
        <v>21</v>
      </c>
      <c r="C4" s="153" t="s">
        <v>39</v>
      </c>
      <c r="D4" s="153"/>
      <c r="E4" s="153"/>
      <c r="F4" s="153"/>
      <c r="G4" s="153"/>
    </row>
    <row r="5" spans="1:7" s="14" customFormat="1" ht="18.75" customHeight="1">
      <c r="A5" s="153"/>
      <c r="B5" s="153"/>
      <c r="C5" s="33" t="s">
        <v>17</v>
      </c>
      <c r="D5" s="33" t="s">
        <v>16</v>
      </c>
      <c r="E5" s="28" t="s">
        <v>10</v>
      </c>
      <c r="F5" s="29" t="s">
        <v>5</v>
      </c>
      <c r="G5" s="29" t="s">
        <v>59</v>
      </c>
    </row>
    <row r="6" spans="1:7" s="8" customFormat="1" ht="18" customHeight="1">
      <c r="A6" s="27" t="s">
        <v>69</v>
      </c>
      <c r="B6" s="50">
        <f>SUM(B7,B32,B33)</f>
        <v>54776147.769999996</v>
      </c>
      <c r="C6" s="50">
        <f>SUM(C7,C32,C33)</f>
        <v>28857644</v>
      </c>
      <c r="D6" s="52">
        <f t="shared" ref="D6:D34" si="0">IF(B6=0,0,C6/B6*100)</f>
        <v>52.682865033099056</v>
      </c>
      <c r="E6" s="50">
        <f>SUM(E7,E32,E33)</f>
        <v>24165108</v>
      </c>
      <c r="F6" s="50">
        <f t="shared" ref="F6" si="1">C6-E6</f>
        <v>4692536</v>
      </c>
      <c r="G6" s="59">
        <f t="shared" ref="G6" si="2">IF(E6=0,0,(C6-E6)/E6*100)</f>
        <v>19.418642780326081</v>
      </c>
    </row>
    <row r="7" spans="1:7" s="8" customFormat="1" ht="18" customHeight="1">
      <c r="A7" s="27" t="s">
        <v>12</v>
      </c>
      <c r="B7" s="50">
        <f>SUM(B8:B31)</f>
        <v>44919857.599999994</v>
      </c>
      <c r="C7" s="50">
        <v>24632005</v>
      </c>
      <c r="D7" s="52">
        <f t="shared" si="0"/>
        <v>54.835447652888384</v>
      </c>
      <c r="E7" s="50">
        <v>22026562</v>
      </c>
      <c r="F7" s="50">
        <v>2605443</v>
      </c>
      <c r="G7" s="59">
        <v>11.828641255952698</v>
      </c>
    </row>
    <row r="8" spans="1:7" s="15" customFormat="1" ht="18" customHeight="1">
      <c r="A8" s="27" t="s">
        <v>76</v>
      </c>
      <c r="B8" s="50">
        <v>3926569.5300000003</v>
      </c>
      <c r="C8" s="50">
        <v>2085874</v>
      </c>
      <c r="D8" s="52">
        <f t="shared" si="0"/>
        <v>53.122044167647772</v>
      </c>
      <c r="E8" s="50">
        <v>1940665</v>
      </c>
      <c r="F8" s="50">
        <v>145209</v>
      </c>
      <c r="G8" s="59">
        <v>7.4824351446540236</v>
      </c>
    </row>
    <row r="9" spans="1:7" s="15" customFormat="1" ht="18" customHeight="1">
      <c r="A9" s="27" t="s">
        <v>77</v>
      </c>
      <c r="B9" s="50">
        <v>2380.65</v>
      </c>
      <c r="C9" s="50">
        <v>131</v>
      </c>
      <c r="D9" s="52">
        <f t="shared" si="0"/>
        <v>5.5026988427530297</v>
      </c>
      <c r="E9" s="50">
        <v>140</v>
      </c>
      <c r="F9" s="50">
        <v>-9</v>
      </c>
      <c r="G9" s="59">
        <v>-6.4285714285714279</v>
      </c>
    </row>
    <row r="10" spans="1:7" s="15" customFormat="1" ht="18" customHeight="1">
      <c r="A10" s="27" t="s">
        <v>78</v>
      </c>
      <c r="B10" s="50">
        <v>41231.14</v>
      </c>
      <c r="C10" s="50">
        <v>25894</v>
      </c>
      <c r="D10" s="52">
        <f t="shared" si="0"/>
        <v>62.802047190545785</v>
      </c>
      <c r="E10" s="50">
        <v>9290</v>
      </c>
      <c r="F10" s="50">
        <v>16604</v>
      </c>
      <c r="G10" s="59">
        <v>178.72981700753499</v>
      </c>
    </row>
    <row r="11" spans="1:7" s="15" customFormat="1" ht="18" customHeight="1">
      <c r="A11" s="27" t="s">
        <v>79</v>
      </c>
      <c r="B11" s="50">
        <v>4831307.3</v>
      </c>
      <c r="C11" s="50">
        <v>2665426</v>
      </c>
      <c r="D11" s="52">
        <f t="shared" si="0"/>
        <v>55.169870896020214</v>
      </c>
      <c r="E11" s="50">
        <v>2195050</v>
      </c>
      <c r="F11" s="50">
        <v>470376</v>
      </c>
      <c r="G11" s="59">
        <v>21.428942393111775</v>
      </c>
    </row>
    <row r="12" spans="1:7" s="15" customFormat="1" ht="18" customHeight="1">
      <c r="A12" s="27" t="s">
        <v>80</v>
      </c>
      <c r="B12" s="50">
        <v>7183092.3499999996</v>
      </c>
      <c r="C12" s="50">
        <v>3860728</v>
      </c>
      <c r="D12" s="52">
        <f t="shared" si="0"/>
        <v>53.747436506228411</v>
      </c>
      <c r="E12" s="50">
        <v>3330706</v>
      </c>
      <c r="F12" s="50">
        <v>530022</v>
      </c>
      <c r="G12" s="59">
        <v>15.913202786436271</v>
      </c>
    </row>
    <row r="13" spans="1:7" s="15" customFormat="1" ht="18" customHeight="1">
      <c r="A13" s="27" t="s">
        <v>81</v>
      </c>
      <c r="B13" s="50">
        <v>324573.43</v>
      </c>
      <c r="C13" s="50">
        <v>117423</v>
      </c>
      <c r="D13" s="52">
        <f t="shared" si="0"/>
        <v>36.177637830675174</v>
      </c>
      <c r="E13" s="50">
        <v>116749</v>
      </c>
      <c r="F13" s="50">
        <v>674</v>
      </c>
      <c r="G13" s="59">
        <v>0.577306872007469</v>
      </c>
    </row>
    <row r="14" spans="1:7" s="15" customFormat="1" ht="18" customHeight="1">
      <c r="A14" s="27" t="s">
        <v>82</v>
      </c>
      <c r="B14" s="50">
        <v>746876.44</v>
      </c>
      <c r="C14" s="50">
        <v>353229</v>
      </c>
      <c r="D14" s="52">
        <f t="shared" si="0"/>
        <v>47.29416822948653</v>
      </c>
      <c r="E14" s="50">
        <v>282597</v>
      </c>
      <c r="F14" s="50">
        <v>70632</v>
      </c>
      <c r="G14" s="59">
        <v>24.993895901230374</v>
      </c>
    </row>
    <row r="15" spans="1:7" s="15" customFormat="1" ht="18" customHeight="1">
      <c r="A15" s="27" t="s">
        <v>83</v>
      </c>
      <c r="B15" s="50">
        <v>5671262.8499999996</v>
      </c>
      <c r="C15" s="50">
        <v>3590771</v>
      </c>
      <c r="D15" s="52">
        <f t="shared" si="0"/>
        <v>63.315192664716648</v>
      </c>
      <c r="E15" s="50">
        <v>3204668</v>
      </c>
      <c r="F15" s="50">
        <v>386103</v>
      </c>
      <c r="G15" s="59">
        <v>12.048143520639268</v>
      </c>
    </row>
    <row r="16" spans="1:7" s="15" customFormat="1" ht="18" customHeight="1">
      <c r="A16" s="27" t="s">
        <v>84</v>
      </c>
      <c r="B16" s="50">
        <v>2106040.08</v>
      </c>
      <c r="C16" s="50">
        <v>1521971</v>
      </c>
      <c r="D16" s="52">
        <f t="shared" si="0"/>
        <v>72.266953248107228</v>
      </c>
      <c r="E16" s="50">
        <v>1474519</v>
      </c>
      <c r="F16" s="50">
        <v>47452</v>
      </c>
      <c r="G16" s="59">
        <v>3.2181341847748319</v>
      </c>
    </row>
    <row r="17" spans="1:7" s="15" customFormat="1" ht="18" customHeight="1">
      <c r="A17" s="27" t="s">
        <v>85</v>
      </c>
      <c r="B17" s="50">
        <v>511493.86</v>
      </c>
      <c r="C17" s="50">
        <v>267436</v>
      </c>
      <c r="D17" s="52">
        <f t="shared" si="0"/>
        <v>52.28528060923351</v>
      </c>
      <c r="E17" s="50">
        <v>454481</v>
      </c>
      <c r="F17" s="50">
        <v>-187045</v>
      </c>
      <c r="G17" s="59">
        <v>-41.155735883348257</v>
      </c>
    </row>
    <row r="18" spans="1:7" s="15" customFormat="1" ht="18" customHeight="1">
      <c r="A18" s="27" t="s">
        <v>86</v>
      </c>
      <c r="B18" s="50">
        <v>2573453.58</v>
      </c>
      <c r="C18" s="50">
        <v>1324411</v>
      </c>
      <c r="D18" s="52">
        <f t="shared" si="0"/>
        <v>51.464343879869013</v>
      </c>
      <c r="E18" s="50">
        <v>1710040</v>
      </c>
      <c r="F18" s="50">
        <v>-385629</v>
      </c>
      <c r="G18" s="59">
        <v>-22.550876002900516</v>
      </c>
    </row>
    <row r="19" spans="1:7" s="15" customFormat="1" ht="18" customHeight="1">
      <c r="A19" s="27" t="s">
        <v>87</v>
      </c>
      <c r="B19" s="50">
        <v>7037775.6299999999</v>
      </c>
      <c r="C19" s="50">
        <v>4090050</v>
      </c>
      <c r="D19" s="52">
        <f t="shared" si="0"/>
        <v>58.115663457148322</v>
      </c>
      <c r="E19" s="50">
        <v>2716486</v>
      </c>
      <c r="F19" s="50">
        <v>1373564</v>
      </c>
      <c r="G19" s="59">
        <v>50.56400069796053</v>
      </c>
    </row>
    <row r="20" spans="1:7" s="15" customFormat="1" ht="18" customHeight="1">
      <c r="A20" s="27" t="s">
        <v>88</v>
      </c>
      <c r="B20" s="50">
        <v>2956125.52</v>
      </c>
      <c r="C20" s="50">
        <v>1887469</v>
      </c>
      <c r="D20" s="52">
        <f t="shared" si="0"/>
        <v>63.849420034099225</v>
      </c>
      <c r="E20" s="50">
        <v>1385709</v>
      </c>
      <c r="F20" s="50">
        <v>501760</v>
      </c>
      <c r="G20" s="59">
        <v>36.209622655261676</v>
      </c>
    </row>
    <row r="21" spans="1:7" s="15" customFormat="1" ht="18" customHeight="1">
      <c r="A21" s="27" t="s">
        <v>89</v>
      </c>
      <c r="B21" s="50">
        <v>1103147.8999999999</v>
      </c>
      <c r="C21" s="50">
        <v>561975</v>
      </c>
      <c r="D21" s="52">
        <f t="shared" si="0"/>
        <v>50.942851815246172</v>
      </c>
      <c r="E21" s="50">
        <v>858296</v>
      </c>
      <c r="F21" s="50">
        <v>-296321</v>
      </c>
      <c r="G21" s="59">
        <v>-34.52433659250422</v>
      </c>
    </row>
    <row r="22" spans="1:7" s="15" customFormat="1" ht="18" customHeight="1">
      <c r="A22" s="27" t="s">
        <v>7</v>
      </c>
      <c r="B22" s="50">
        <v>277448.16000000003</v>
      </c>
      <c r="C22" s="50">
        <v>214318</v>
      </c>
      <c r="D22" s="52">
        <f t="shared" si="0"/>
        <v>77.246142126154297</v>
      </c>
      <c r="E22" s="50">
        <v>157421</v>
      </c>
      <c r="F22" s="50">
        <v>56897</v>
      </c>
      <c r="G22" s="59">
        <v>36.143208339421037</v>
      </c>
    </row>
    <row r="23" spans="1:7" s="15" customFormat="1" ht="18" customHeight="1">
      <c r="A23" s="27" t="s">
        <v>33</v>
      </c>
      <c r="B23" s="50">
        <v>1002</v>
      </c>
      <c r="C23" s="50">
        <v>401</v>
      </c>
      <c r="D23" s="52">
        <f t="shared" si="0"/>
        <v>40.019960079840324</v>
      </c>
      <c r="E23" s="50">
        <v>384</v>
      </c>
      <c r="F23" s="50">
        <v>17</v>
      </c>
      <c r="G23" s="59">
        <v>4.4270833333333339</v>
      </c>
    </row>
    <row r="24" spans="1:7" s="15" customFormat="1" ht="18" customHeight="1">
      <c r="A24" s="27" t="s">
        <v>90</v>
      </c>
      <c r="B24" s="50"/>
      <c r="C24" s="50">
        <v>0</v>
      </c>
      <c r="D24" s="52">
        <f t="shared" si="0"/>
        <v>0</v>
      </c>
      <c r="E24" s="50">
        <v>0</v>
      </c>
      <c r="F24" s="50">
        <v>0</v>
      </c>
      <c r="G24" s="59">
        <v>0</v>
      </c>
    </row>
    <row r="25" spans="1:7" s="15" customFormat="1" ht="18" customHeight="1">
      <c r="A25" s="27" t="s">
        <v>91</v>
      </c>
      <c r="B25" s="50">
        <v>111583.89</v>
      </c>
      <c r="C25" s="50">
        <v>112508</v>
      </c>
      <c r="D25" s="52">
        <f t="shared" si="0"/>
        <v>100.82817510663951</v>
      </c>
      <c r="E25" s="50">
        <v>77009</v>
      </c>
      <c r="F25" s="50">
        <v>35499</v>
      </c>
      <c r="G25" s="59">
        <v>46.097209417081118</v>
      </c>
    </row>
    <row r="26" spans="1:7" s="15" customFormat="1" ht="18" customHeight="1">
      <c r="A26" s="27" t="s">
        <v>92</v>
      </c>
      <c r="B26" s="50">
        <v>1043064</v>
      </c>
      <c r="C26" s="50">
        <v>1002470</v>
      </c>
      <c r="D26" s="52">
        <f t="shared" si="0"/>
        <v>96.108196620725096</v>
      </c>
      <c r="E26" s="50">
        <v>1062452</v>
      </c>
      <c r="F26" s="50">
        <v>-59982</v>
      </c>
      <c r="G26" s="59">
        <v>-5.6456197550571696</v>
      </c>
    </row>
    <row r="27" spans="1:7" s="15" customFormat="1" ht="18" customHeight="1">
      <c r="A27" s="27" t="s">
        <v>3</v>
      </c>
      <c r="B27" s="50">
        <v>788457.02</v>
      </c>
      <c r="C27" s="50">
        <v>74393</v>
      </c>
      <c r="D27" s="52">
        <f t="shared" si="0"/>
        <v>9.4352638270631406</v>
      </c>
      <c r="E27" s="50">
        <v>11414</v>
      </c>
      <c r="F27" s="50">
        <v>62979</v>
      </c>
      <c r="G27" s="59">
        <v>551.76975643946037</v>
      </c>
    </row>
    <row r="28" spans="1:7" s="15" customFormat="1" ht="18" customHeight="1">
      <c r="A28" s="27" t="s">
        <v>75</v>
      </c>
      <c r="B28" s="50">
        <v>78374.89</v>
      </c>
      <c r="C28" s="50">
        <v>67042</v>
      </c>
      <c r="D28" s="52">
        <f t="shared" si="0"/>
        <v>85.540151954280248</v>
      </c>
      <c r="E28" s="50">
        <v>0</v>
      </c>
      <c r="F28" s="50">
        <v>67042</v>
      </c>
      <c r="G28" s="59">
        <v>0</v>
      </c>
    </row>
    <row r="29" spans="1:7" s="15" customFormat="1" ht="18" customHeight="1">
      <c r="A29" s="30" t="s">
        <v>19</v>
      </c>
      <c r="B29" s="50">
        <v>2262015.2599999998</v>
      </c>
      <c r="C29" s="50">
        <v>301087</v>
      </c>
      <c r="D29" s="52">
        <f t="shared" si="0"/>
        <v>13.310564491947771</v>
      </c>
      <c r="E29" s="50">
        <v>583019</v>
      </c>
      <c r="F29" s="50">
        <v>-281932</v>
      </c>
      <c r="G29" s="59">
        <v>-48.357257653695676</v>
      </c>
    </row>
    <row r="30" spans="1:7" s="8" customFormat="1" ht="18" customHeight="1">
      <c r="A30" s="27" t="s">
        <v>4</v>
      </c>
      <c r="B30" s="50">
        <v>1338466.22</v>
      </c>
      <c r="C30" s="50">
        <v>503633</v>
      </c>
      <c r="D30" s="52">
        <f t="shared" si="0"/>
        <v>37.627621263389074</v>
      </c>
      <c r="E30" s="50">
        <v>453222</v>
      </c>
      <c r="F30" s="50">
        <v>50411</v>
      </c>
      <c r="G30" s="59">
        <v>11.122805159502407</v>
      </c>
    </row>
    <row r="31" spans="1:7" s="9" customFormat="1" ht="18" customHeight="1">
      <c r="A31" s="27" t="s">
        <v>20</v>
      </c>
      <c r="B31" s="50">
        <v>4115.8999999999996</v>
      </c>
      <c r="C31" s="50">
        <v>3365</v>
      </c>
      <c r="D31" s="52">
        <f t="shared" si="0"/>
        <v>81.756116523725069</v>
      </c>
      <c r="E31" s="50">
        <v>2245</v>
      </c>
      <c r="F31" s="50">
        <v>1120</v>
      </c>
      <c r="G31" s="59">
        <v>49.888641425389757</v>
      </c>
    </row>
    <row r="32" spans="1:7" s="9" customFormat="1" ht="18" customHeight="1">
      <c r="A32" s="27" t="s">
        <v>61</v>
      </c>
      <c r="B32" s="50">
        <v>9782496.1699999981</v>
      </c>
      <c r="C32" s="50">
        <v>4187566</v>
      </c>
      <c r="D32" s="52">
        <f t="shared" si="0"/>
        <v>42.806722611781005</v>
      </c>
      <c r="E32" s="50">
        <v>2106033</v>
      </c>
      <c r="F32" s="50">
        <v>2081533</v>
      </c>
      <c r="G32" s="59">
        <v>98.836675398723571</v>
      </c>
    </row>
    <row r="33" spans="1:7" s="9" customFormat="1" ht="18" customHeight="1">
      <c r="A33" s="27" t="s">
        <v>43</v>
      </c>
      <c r="B33" s="50">
        <v>73794</v>
      </c>
      <c r="C33" s="50">
        <v>38073</v>
      </c>
      <c r="D33" s="52">
        <f t="shared" si="0"/>
        <v>51.593625498007967</v>
      </c>
      <c r="E33" s="50">
        <v>32513</v>
      </c>
      <c r="F33" s="50">
        <v>5560</v>
      </c>
      <c r="G33" s="59">
        <v>17.100851966905545</v>
      </c>
    </row>
    <row r="34" spans="1:7" s="6" customFormat="1" ht="18" customHeight="1">
      <c r="A34" s="27" t="s">
        <v>64</v>
      </c>
      <c r="B34" s="50">
        <v>10910472</v>
      </c>
      <c r="C34" s="50">
        <v>5116670</v>
      </c>
      <c r="D34" s="52">
        <f t="shared" si="0"/>
        <v>46.896871189440745</v>
      </c>
      <c r="E34" s="50">
        <v>4333375</v>
      </c>
      <c r="F34" s="50">
        <v>783295</v>
      </c>
      <c r="G34" s="59">
        <v>18.100000000000001</v>
      </c>
    </row>
  </sheetData>
  <mergeCells count="4">
    <mergeCell ref="B4:B5"/>
    <mergeCell ref="A4:A5"/>
    <mergeCell ref="A2:G2"/>
    <mergeCell ref="C4:G4"/>
  </mergeCells>
  <phoneticPr fontId="7" type="noConversion"/>
  <printOptions horizontalCentered="1"/>
  <pageMargins left="0.27559055118110237" right="0.27559055118110237" top="0.31496062992125984" bottom="0.39370078740157483" header="0" footer="0.19685039370078741"/>
  <pageSetup paperSize="9" firstPageNumber="20" pageOrder="overThenDown" orientation="landscape" blackAndWhite="1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Zeros="0" topLeftCell="A13" zoomScaleNormal="100" workbookViewId="0">
      <selection activeCell="L4" sqref="A4:XFD22"/>
    </sheetView>
  </sheetViews>
  <sheetFormatPr defaultColWidth="9.125" defaultRowHeight="14.25"/>
  <cols>
    <col min="1" max="1" width="24.875" style="137" customWidth="1"/>
    <col min="2" max="2" width="13.375" style="137" customWidth="1"/>
    <col min="3" max="4" width="13.375" style="138" customWidth="1"/>
    <col min="5" max="5" width="13.375" style="138" hidden="1" customWidth="1"/>
    <col min="6" max="6" width="11.125" style="137" customWidth="1"/>
    <col min="7" max="7" width="15.625" style="137" customWidth="1"/>
    <col min="8" max="9" width="13.375" style="138" customWidth="1"/>
    <col min="10" max="10" width="13.375" style="138" hidden="1" customWidth="1"/>
    <col min="11" max="11" width="13.375" style="137" customWidth="1"/>
    <col min="12" max="16384" width="9.125" style="139"/>
  </cols>
  <sheetData>
    <row r="1" spans="1:11" s="121" customFormat="1" ht="19.5" customHeight="1">
      <c r="A1" s="116" t="s">
        <v>230</v>
      </c>
      <c r="B1" s="117"/>
      <c r="C1" s="118"/>
      <c r="D1" s="118"/>
      <c r="E1" s="118"/>
      <c r="F1" s="119"/>
      <c r="G1" s="120"/>
      <c r="H1" s="118"/>
      <c r="I1" s="118"/>
      <c r="J1" s="118"/>
      <c r="K1" s="119"/>
    </row>
    <row r="2" spans="1:11" s="122" customFormat="1" ht="26.45" customHeight="1">
      <c r="A2" s="154" t="s">
        <v>231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126" customFormat="1" ht="18.399999999999999" customHeight="1">
      <c r="A3" s="123"/>
      <c r="B3" s="123"/>
      <c r="C3" s="123"/>
      <c r="D3" s="123"/>
      <c r="E3" s="123"/>
      <c r="F3" s="123"/>
      <c r="G3" s="123"/>
      <c r="H3" s="123"/>
      <c r="I3" s="123"/>
      <c r="J3" s="124"/>
      <c r="K3" s="125" t="s">
        <v>25</v>
      </c>
    </row>
    <row r="4" spans="1:11" s="126" customFormat="1" ht="25.9" customHeight="1">
      <c r="A4" s="155" t="s">
        <v>232</v>
      </c>
      <c r="B4" s="156" t="s">
        <v>1</v>
      </c>
      <c r="C4" s="157"/>
      <c r="D4" s="157"/>
      <c r="E4" s="157"/>
      <c r="F4" s="158"/>
      <c r="G4" s="156" t="s">
        <v>28</v>
      </c>
      <c r="H4" s="157"/>
      <c r="I4" s="157"/>
      <c r="J4" s="157"/>
      <c r="K4" s="158"/>
    </row>
    <row r="5" spans="1:11" s="130" customFormat="1" ht="25.9" customHeight="1">
      <c r="A5" s="155"/>
      <c r="B5" s="127" t="s">
        <v>233</v>
      </c>
      <c r="C5" s="128" t="s">
        <v>27</v>
      </c>
      <c r="D5" s="128" t="s">
        <v>234</v>
      </c>
      <c r="E5" s="129" t="s">
        <v>10</v>
      </c>
      <c r="F5" s="127" t="s">
        <v>42</v>
      </c>
      <c r="G5" s="127" t="s">
        <v>233</v>
      </c>
      <c r="H5" s="128" t="s">
        <v>27</v>
      </c>
      <c r="I5" s="128" t="s">
        <v>234</v>
      </c>
      <c r="J5" s="128" t="s">
        <v>10</v>
      </c>
      <c r="K5" s="127" t="s">
        <v>42</v>
      </c>
    </row>
    <row r="6" spans="1:11" s="122" customFormat="1" ht="25.9" customHeight="1">
      <c r="A6" s="131" t="s">
        <v>235</v>
      </c>
      <c r="B6" s="140">
        <f>SUM(B7:B8)</f>
        <v>15696662</v>
      </c>
      <c r="C6" s="141">
        <v>6600760</v>
      </c>
      <c r="D6" s="142">
        <f>C6/B6*100</f>
        <v>42.051998061753508</v>
      </c>
      <c r="E6" s="141">
        <v>6863536</v>
      </c>
      <c r="F6" s="143">
        <v>-3.8285804867928133</v>
      </c>
      <c r="G6" s="144">
        <f>SUM(G7:G8)</f>
        <v>44919857.600000001</v>
      </c>
      <c r="H6" s="141">
        <v>24632005</v>
      </c>
      <c r="I6" s="142">
        <f>H6/G6*100</f>
        <v>54.835447652888369</v>
      </c>
      <c r="J6" s="141">
        <v>22026562</v>
      </c>
      <c r="K6" s="143">
        <v>11.828641255952698</v>
      </c>
    </row>
    <row r="7" spans="1:11" s="122" customFormat="1" ht="25.9" customHeight="1">
      <c r="A7" s="132" t="s">
        <v>44</v>
      </c>
      <c r="B7" s="145">
        <v>2401000</v>
      </c>
      <c r="C7" s="145">
        <v>1205171</v>
      </c>
      <c r="D7" s="146">
        <f t="shared" ref="D7:D22" si="0">C7/B7*100</f>
        <v>50.194543940024992</v>
      </c>
      <c r="E7" s="145">
        <v>1229679</v>
      </c>
      <c r="F7" s="147">
        <v>-1.9930404601526088</v>
      </c>
      <c r="G7" s="148">
        <v>11959720</v>
      </c>
      <c r="H7" s="145">
        <v>5460349</v>
      </c>
      <c r="I7" s="142">
        <f t="shared" ref="I7:I22" si="1">H7/G7*100</f>
        <v>45.656160846575006</v>
      </c>
      <c r="J7" s="145">
        <v>5103924</v>
      </c>
      <c r="K7" s="147">
        <v>6.9833524166895904</v>
      </c>
    </row>
    <row r="8" spans="1:11" s="122" customFormat="1" ht="25.9" customHeight="1">
      <c r="A8" s="132" t="s">
        <v>45</v>
      </c>
      <c r="B8" s="145">
        <v>13295662</v>
      </c>
      <c r="C8" s="145">
        <v>5395589</v>
      </c>
      <c r="D8" s="146">
        <f t="shared" si="0"/>
        <v>40.581574651942866</v>
      </c>
      <c r="E8" s="145">
        <v>5633857</v>
      </c>
      <c r="F8" s="147">
        <v>-4.229216325511989</v>
      </c>
      <c r="G8" s="148">
        <f>SUM(G9:G22)</f>
        <v>32960137.600000001</v>
      </c>
      <c r="H8" s="145">
        <v>19171656</v>
      </c>
      <c r="I8" s="142">
        <f t="shared" si="1"/>
        <v>58.166189209113007</v>
      </c>
      <c r="J8" s="145">
        <v>16922638</v>
      </c>
      <c r="K8" s="147">
        <v>13.289996512364088</v>
      </c>
    </row>
    <row r="9" spans="1:11" s="126" customFormat="1" ht="25.9" customHeight="1">
      <c r="A9" s="132" t="s">
        <v>46</v>
      </c>
      <c r="B9" s="145">
        <v>4796068</v>
      </c>
      <c r="C9" s="145">
        <v>1752935</v>
      </c>
      <c r="D9" s="146">
        <f t="shared" si="0"/>
        <v>36.549419232588029</v>
      </c>
      <c r="E9" s="145">
        <v>1842073</v>
      </c>
      <c r="F9" s="147">
        <v>-4.8390047517117942</v>
      </c>
      <c r="G9" s="148">
        <v>5052243</v>
      </c>
      <c r="H9" s="145">
        <v>2404464</v>
      </c>
      <c r="I9" s="142">
        <f t="shared" si="1"/>
        <v>47.592010123028523</v>
      </c>
      <c r="J9" s="145">
        <v>2434943</v>
      </c>
      <c r="K9" s="147">
        <v>-1.2517336134767836</v>
      </c>
    </row>
    <row r="10" spans="1:11" s="126" customFormat="1" ht="25.9" customHeight="1">
      <c r="A10" s="132" t="s">
        <v>47</v>
      </c>
      <c r="B10" s="145">
        <v>1016889</v>
      </c>
      <c r="C10" s="145">
        <v>465043</v>
      </c>
      <c r="D10" s="146">
        <f t="shared" si="0"/>
        <v>45.731933377192597</v>
      </c>
      <c r="E10" s="145">
        <v>522684</v>
      </c>
      <c r="F10" s="147">
        <v>-11.027886830283689</v>
      </c>
      <c r="G10" s="148">
        <v>1020000</v>
      </c>
      <c r="H10" s="145">
        <v>576909</v>
      </c>
      <c r="I10" s="142">
        <f t="shared" si="1"/>
        <v>56.559705882352937</v>
      </c>
      <c r="J10" s="145">
        <v>579847</v>
      </c>
      <c r="K10" s="147">
        <v>-0.50668538424791365</v>
      </c>
    </row>
    <row r="11" spans="1:11" s="126" customFormat="1" ht="25.9" customHeight="1">
      <c r="A11" s="132" t="s">
        <v>236</v>
      </c>
      <c r="B11" s="145">
        <v>924268</v>
      </c>
      <c r="C11" s="145">
        <v>420927</v>
      </c>
      <c r="D11" s="146">
        <f t="shared" si="0"/>
        <v>45.541661076657419</v>
      </c>
      <c r="E11" s="145">
        <v>465202</v>
      </c>
      <c r="F11" s="147">
        <v>-9.5173709485341842</v>
      </c>
      <c r="G11" s="148">
        <v>2696806.6</v>
      </c>
      <c r="H11" s="145">
        <v>1598306</v>
      </c>
      <c r="I11" s="142">
        <f t="shared" si="1"/>
        <v>59.266615559306324</v>
      </c>
      <c r="J11" s="145">
        <v>1548999</v>
      </c>
      <c r="K11" s="147">
        <v>3.1831524745981117</v>
      </c>
    </row>
    <row r="12" spans="1:11" s="126" customFormat="1" ht="25.9" customHeight="1">
      <c r="A12" s="132" t="s">
        <v>48</v>
      </c>
      <c r="B12" s="145">
        <v>502531</v>
      </c>
      <c r="C12" s="145">
        <v>170706</v>
      </c>
      <c r="D12" s="146">
        <f t="shared" si="0"/>
        <v>33.969247668303048</v>
      </c>
      <c r="E12" s="145">
        <v>195038</v>
      </c>
      <c r="F12" s="147">
        <v>-12.475517591443719</v>
      </c>
      <c r="G12" s="148">
        <v>1493960</v>
      </c>
      <c r="H12" s="145">
        <v>862494</v>
      </c>
      <c r="I12" s="142">
        <f t="shared" si="1"/>
        <v>57.732067792979734</v>
      </c>
      <c r="J12" s="145">
        <v>795092</v>
      </c>
      <c r="K12" s="147">
        <v>8.4772579776931476</v>
      </c>
    </row>
    <row r="13" spans="1:11" s="126" customFormat="1" ht="25.9" customHeight="1">
      <c r="A13" s="132" t="s">
        <v>49</v>
      </c>
      <c r="B13" s="145">
        <v>368200</v>
      </c>
      <c r="C13" s="145">
        <v>134417</v>
      </c>
      <c r="D13" s="146">
        <f t="shared" si="0"/>
        <v>36.506518196632264</v>
      </c>
      <c r="E13" s="145">
        <v>125505</v>
      </c>
      <c r="F13" s="147">
        <v>7.1009123142504276</v>
      </c>
      <c r="G13" s="148">
        <v>1539894</v>
      </c>
      <c r="H13" s="145">
        <v>930141</v>
      </c>
      <c r="I13" s="142">
        <f t="shared" si="1"/>
        <v>60.4029238376148</v>
      </c>
      <c r="J13" s="145">
        <v>802800</v>
      </c>
      <c r="K13" s="147">
        <v>15.862107623318385</v>
      </c>
    </row>
    <row r="14" spans="1:11" s="126" customFormat="1" ht="25.9" customHeight="1">
      <c r="A14" s="132" t="s">
        <v>50</v>
      </c>
      <c r="B14" s="145">
        <v>254839</v>
      </c>
      <c r="C14" s="145">
        <v>94396</v>
      </c>
      <c r="D14" s="146">
        <f t="shared" si="0"/>
        <v>37.041426155337291</v>
      </c>
      <c r="E14" s="145">
        <v>85852</v>
      </c>
      <c r="F14" s="147">
        <v>9.9520104365652529</v>
      </c>
      <c r="G14" s="148">
        <v>938726</v>
      </c>
      <c r="H14" s="145">
        <v>567240</v>
      </c>
      <c r="I14" s="142">
        <f t="shared" si="1"/>
        <v>60.426578149534585</v>
      </c>
      <c r="J14" s="145">
        <v>469431</v>
      </c>
      <c r="K14" s="147">
        <v>20.835649967726884</v>
      </c>
    </row>
    <row r="15" spans="1:11" s="126" customFormat="1" ht="25.9" customHeight="1">
      <c r="A15" s="132" t="s">
        <v>51</v>
      </c>
      <c r="B15" s="145">
        <v>1426000</v>
      </c>
      <c r="C15" s="145">
        <v>475027</v>
      </c>
      <c r="D15" s="146">
        <f t="shared" si="0"/>
        <v>33.311851332398319</v>
      </c>
      <c r="E15" s="145">
        <v>568867</v>
      </c>
      <c r="F15" s="147">
        <v>-16.495947207343718</v>
      </c>
      <c r="G15" s="148">
        <v>1942734</v>
      </c>
      <c r="H15" s="145">
        <v>1134157</v>
      </c>
      <c r="I15" s="142">
        <f t="shared" si="1"/>
        <v>58.379428166697032</v>
      </c>
      <c r="J15" s="145">
        <v>1332289</v>
      </c>
      <c r="K15" s="147">
        <v>-14.871548140080717</v>
      </c>
    </row>
    <row r="16" spans="1:11" s="126" customFormat="1" ht="25.9" customHeight="1">
      <c r="A16" s="132" t="s">
        <v>52</v>
      </c>
      <c r="B16" s="145">
        <v>862697</v>
      </c>
      <c r="C16" s="145">
        <v>390761</v>
      </c>
      <c r="D16" s="146">
        <f t="shared" si="0"/>
        <v>45.295277484447034</v>
      </c>
      <c r="E16" s="145">
        <v>362164</v>
      </c>
      <c r="F16" s="147">
        <v>7.8961464971670292</v>
      </c>
      <c r="G16" s="148">
        <v>2047901</v>
      </c>
      <c r="H16" s="145">
        <v>1227591</v>
      </c>
      <c r="I16" s="142">
        <f t="shared" si="1"/>
        <v>59.943864473917444</v>
      </c>
      <c r="J16" s="145">
        <v>1186845</v>
      </c>
      <c r="K16" s="147">
        <v>3.4331357506666835</v>
      </c>
    </row>
    <row r="17" spans="1:11" s="126" customFormat="1" ht="25.9" customHeight="1">
      <c r="A17" s="132" t="s">
        <v>53</v>
      </c>
      <c r="B17" s="145">
        <v>1167000</v>
      </c>
      <c r="C17" s="145">
        <v>550795</v>
      </c>
      <c r="D17" s="146">
        <f t="shared" si="0"/>
        <v>47.197514995715508</v>
      </c>
      <c r="E17" s="145">
        <v>541876</v>
      </c>
      <c r="F17" s="147">
        <v>1.6459485195875072</v>
      </c>
      <c r="G17" s="148">
        <v>3148016</v>
      </c>
      <c r="H17" s="145">
        <v>1919116</v>
      </c>
      <c r="I17" s="142">
        <f t="shared" si="1"/>
        <v>60.962714293701168</v>
      </c>
      <c r="J17" s="145">
        <v>1824845</v>
      </c>
      <c r="K17" s="147">
        <v>5.1659730004466127</v>
      </c>
    </row>
    <row r="18" spans="1:11" s="126" customFormat="1" ht="25.9" customHeight="1">
      <c r="A18" s="132" t="s">
        <v>54</v>
      </c>
      <c r="B18" s="145">
        <v>147395</v>
      </c>
      <c r="C18" s="145">
        <v>60033</v>
      </c>
      <c r="D18" s="146">
        <f t="shared" si="0"/>
        <v>40.729332745344145</v>
      </c>
      <c r="E18" s="145">
        <v>59876</v>
      </c>
      <c r="F18" s="147">
        <v>0.26220856436635714</v>
      </c>
      <c r="G18" s="148">
        <v>1489700</v>
      </c>
      <c r="H18" s="145">
        <v>884207</v>
      </c>
      <c r="I18" s="142">
        <f t="shared" si="1"/>
        <v>59.354702289051488</v>
      </c>
      <c r="J18" s="145">
        <v>719368</v>
      </c>
      <c r="K18" s="147">
        <v>22.914419323628518</v>
      </c>
    </row>
    <row r="19" spans="1:11" s="126" customFormat="1" ht="25.9" customHeight="1">
      <c r="A19" s="132" t="s">
        <v>55</v>
      </c>
      <c r="B19" s="145">
        <v>581097</v>
      </c>
      <c r="C19" s="145">
        <v>307351</v>
      </c>
      <c r="D19" s="146">
        <f t="shared" si="0"/>
        <v>52.891513809226339</v>
      </c>
      <c r="E19" s="145">
        <v>297695</v>
      </c>
      <c r="F19" s="147">
        <v>3.2435882362821009</v>
      </c>
      <c r="G19" s="148">
        <v>6312745</v>
      </c>
      <c r="H19" s="145">
        <v>3791122</v>
      </c>
      <c r="I19" s="142">
        <f t="shared" si="1"/>
        <v>60.055047368458567</v>
      </c>
      <c r="J19" s="145">
        <v>2571142</v>
      </c>
      <c r="K19" s="147">
        <v>47.448954589050309</v>
      </c>
    </row>
    <row r="20" spans="1:11" s="126" customFormat="1" ht="25.9" customHeight="1">
      <c r="A20" s="132" t="s">
        <v>56</v>
      </c>
      <c r="B20" s="145">
        <v>296268</v>
      </c>
      <c r="C20" s="145">
        <v>139408</v>
      </c>
      <c r="D20" s="146">
        <f t="shared" si="0"/>
        <v>47.054693723250566</v>
      </c>
      <c r="E20" s="145">
        <v>136575</v>
      </c>
      <c r="F20" s="147">
        <v>2.0743181402159987</v>
      </c>
      <c r="G20" s="148">
        <v>3433217</v>
      </c>
      <c r="H20" s="145">
        <v>2175979</v>
      </c>
      <c r="I20" s="142">
        <f t="shared" si="1"/>
        <v>63.380176668122054</v>
      </c>
      <c r="J20" s="145">
        <v>1596223</v>
      </c>
      <c r="K20" s="147">
        <v>36.320489054474223</v>
      </c>
    </row>
    <row r="21" spans="1:11" s="126" customFormat="1" ht="25.9" customHeight="1">
      <c r="A21" s="132" t="s">
        <v>57</v>
      </c>
      <c r="B21" s="145">
        <v>461569</v>
      </c>
      <c r="C21" s="145">
        <v>185350</v>
      </c>
      <c r="D21" s="146">
        <f t="shared" si="0"/>
        <v>40.156509644278536</v>
      </c>
      <c r="E21" s="145">
        <v>199185</v>
      </c>
      <c r="F21" s="147">
        <v>-6.9458041519190701</v>
      </c>
      <c r="G21" s="148">
        <v>998218</v>
      </c>
      <c r="H21" s="145">
        <v>563370</v>
      </c>
      <c r="I21" s="142">
        <f t="shared" si="1"/>
        <v>56.437571752863605</v>
      </c>
      <c r="J21" s="145">
        <v>570723</v>
      </c>
      <c r="K21" s="147">
        <v>-1.2883658096835067</v>
      </c>
    </row>
    <row r="22" spans="1:11" s="126" customFormat="1" ht="25.9" customHeight="1">
      <c r="A22" s="132" t="s">
        <v>58</v>
      </c>
      <c r="B22" s="145">
        <v>490841</v>
      </c>
      <c r="C22" s="145">
        <v>248440</v>
      </c>
      <c r="D22" s="146">
        <f t="shared" si="0"/>
        <v>50.615168659504803</v>
      </c>
      <c r="E22" s="145">
        <v>231265</v>
      </c>
      <c r="F22" s="147">
        <v>7.4265453051693946</v>
      </c>
      <c r="G22" s="148">
        <v>845977</v>
      </c>
      <c r="H22" s="145">
        <v>536560</v>
      </c>
      <c r="I22" s="142">
        <f t="shared" si="1"/>
        <v>63.424892166099077</v>
      </c>
      <c r="J22" s="145">
        <v>490091</v>
      </c>
      <c r="K22" s="147">
        <v>9.4817084990338536</v>
      </c>
    </row>
    <row r="23" spans="1:11" s="136" customFormat="1" ht="22.7" customHeight="1">
      <c r="A23" s="133"/>
      <c r="B23" s="133"/>
      <c r="C23" s="134"/>
      <c r="D23" s="134"/>
      <c r="E23" s="134"/>
      <c r="F23" s="135"/>
      <c r="G23" s="135"/>
      <c r="H23" s="134"/>
      <c r="I23" s="134"/>
      <c r="J23" s="134"/>
      <c r="K23" s="135"/>
    </row>
    <row r="24" spans="1:11" s="121" customFormat="1" ht="18.399999999999999" customHeight="1"/>
  </sheetData>
  <mergeCells count="4">
    <mergeCell ref="A2:K2"/>
    <mergeCell ref="A4:A5"/>
    <mergeCell ref="B4:F4"/>
    <mergeCell ref="G4:K4"/>
  </mergeCells>
  <phoneticPr fontId="7" type="noConversion"/>
  <printOptions horizontalCentered="1"/>
  <pageMargins left="0.27559055118110237" right="0.27559055118110237" top="0.51181102362204722" bottom="0.47244094488188981" header="0" footer="0"/>
  <pageSetup paperSize="9" firstPageNumber="21" fitToHeight="10" pageOrder="overThenDown" orientation="landscape" blackAndWhite="1" useFirstPageNumber="1" r:id="rId1"/>
  <headerFooter alignWithMargins="0">
    <oddFooter>&amp;C&amp;14-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showZeros="0"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F35" sqref="E35:F35"/>
    </sheetView>
  </sheetViews>
  <sheetFormatPr defaultColWidth="9.125" defaultRowHeight="14.25"/>
  <cols>
    <col min="1" max="1" width="33.375" style="10" customWidth="1"/>
    <col min="2" max="3" width="16.375" style="11" customWidth="1"/>
    <col min="4" max="4" width="16.375" style="43" customWidth="1"/>
    <col min="5" max="5" width="16.375" style="11" customWidth="1"/>
    <col min="6" max="6" width="16.375" style="12" customWidth="1"/>
    <col min="7" max="7" width="16.375" style="48" customWidth="1"/>
  </cols>
  <sheetData>
    <row r="1" spans="1:7" s="6" customFormat="1" ht="18.75" customHeight="1">
      <c r="A1" s="26" t="s">
        <v>67</v>
      </c>
      <c r="B1" s="1"/>
      <c r="C1" s="1"/>
      <c r="D1" s="39"/>
      <c r="E1" s="1"/>
      <c r="F1" s="3"/>
      <c r="G1" s="44"/>
    </row>
    <row r="2" spans="1:7" s="4" customFormat="1" ht="27">
      <c r="A2" s="159" t="s">
        <v>102</v>
      </c>
      <c r="B2" s="159"/>
      <c r="C2" s="159"/>
      <c r="D2" s="159"/>
      <c r="E2" s="159"/>
      <c r="F2" s="159"/>
      <c r="G2" s="159"/>
    </row>
    <row r="3" spans="1:7" s="5" customFormat="1" ht="18.399999999999999" customHeight="1">
      <c r="A3" s="19"/>
      <c r="B3" s="20"/>
      <c r="C3" s="20"/>
      <c r="D3" s="40"/>
      <c r="E3" s="151"/>
      <c r="F3" s="151"/>
      <c r="G3" s="45" t="s">
        <v>25</v>
      </c>
    </row>
    <row r="4" spans="1:7" s="7" customFormat="1" ht="21.2" customHeight="1">
      <c r="A4" s="149" t="s">
        <v>15</v>
      </c>
      <c r="B4" s="150" t="s">
        <v>21</v>
      </c>
      <c r="C4" s="149" t="s">
        <v>39</v>
      </c>
      <c r="D4" s="149"/>
      <c r="E4" s="149"/>
      <c r="F4" s="149"/>
      <c r="G4" s="149"/>
    </row>
    <row r="5" spans="1:7" s="7" customFormat="1" ht="21.2" customHeight="1">
      <c r="A5" s="149"/>
      <c r="B5" s="150"/>
      <c r="C5" s="32" t="s">
        <v>17</v>
      </c>
      <c r="D5" s="41" t="s">
        <v>16</v>
      </c>
      <c r="E5" s="32" t="s">
        <v>10</v>
      </c>
      <c r="F5" s="22" t="s">
        <v>36</v>
      </c>
      <c r="G5" s="46" t="s">
        <v>60</v>
      </c>
    </row>
    <row r="6" spans="1:7" s="8" customFormat="1" ht="16.5" customHeight="1">
      <c r="A6" s="18" t="s">
        <v>8</v>
      </c>
      <c r="B6" s="60">
        <f>SUM(B7,B33,B34)</f>
        <v>3474518</v>
      </c>
      <c r="C6" s="60">
        <f>SUM(C7,C33,C34)</f>
        <v>1552490</v>
      </c>
      <c r="D6" s="61">
        <f t="shared" ref="D6:D20" si="0">(C6/B6)*100</f>
        <v>44.682168864861254</v>
      </c>
      <c r="E6" s="60">
        <f>SUM(E7,E33,E34)</f>
        <v>1561344</v>
      </c>
      <c r="F6" s="60">
        <f>C6-E6</f>
        <v>-8854</v>
      </c>
      <c r="G6" s="62">
        <f t="shared" ref="G6:G20" si="1">(F6/E6)*100</f>
        <v>-0.56707554517133951</v>
      </c>
    </row>
    <row r="7" spans="1:7" s="8" customFormat="1" ht="16.5" customHeight="1">
      <c r="A7" s="18" t="s">
        <v>30</v>
      </c>
      <c r="B7" s="60">
        <f>SUM(B8,B24)</f>
        <v>2401000</v>
      </c>
      <c r="C7" s="60">
        <v>1205171</v>
      </c>
      <c r="D7" s="61">
        <f t="shared" si="0"/>
        <v>50.194543940024992</v>
      </c>
      <c r="E7" s="60">
        <v>1229679</v>
      </c>
      <c r="F7" s="60">
        <f t="shared" ref="F7:F34" si="2">C7-E7</f>
        <v>-24508</v>
      </c>
      <c r="G7" s="62">
        <f t="shared" si="1"/>
        <v>-1.9930404601526088</v>
      </c>
    </row>
    <row r="8" spans="1:7" s="7" customFormat="1" ht="16.5" customHeight="1">
      <c r="A8" s="18" t="s">
        <v>93</v>
      </c>
      <c r="B8" s="60">
        <v>1640500</v>
      </c>
      <c r="C8" s="60">
        <v>749424</v>
      </c>
      <c r="D8" s="61">
        <f t="shared" si="0"/>
        <v>45.682657726302956</v>
      </c>
      <c r="E8" s="60">
        <v>775955</v>
      </c>
      <c r="F8" s="60">
        <f t="shared" si="2"/>
        <v>-26531</v>
      </c>
      <c r="G8" s="62">
        <f t="shared" si="1"/>
        <v>-3.4191415739314781</v>
      </c>
    </row>
    <row r="9" spans="1:7" s="7" customFormat="1" ht="16.5" customHeight="1">
      <c r="A9" s="18" t="s">
        <v>41</v>
      </c>
      <c r="B9" s="60">
        <v>470500</v>
      </c>
      <c r="C9" s="60">
        <v>204836</v>
      </c>
      <c r="D9" s="61">
        <f t="shared" si="0"/>
        <v>43.535812964930926</v>
      </c>
      <c r="E9" s="60">
        <v>219213</v>
      </c>
      <c r="F9" s="60">
        <f t="shared" si="2"/>
        <v>-14377</v>
      </c>
      <c r="G9" s="62">
        <f t="shared" si="1"/>
        <v>-6.5584614051173968</v>
      </c>
    </row>
    <row r="10" spans="1:7" s="7" customFormat="1" ht="16.5" customHeight="1">
      <c r="A10" s="18" t="s">
        <v>9</v>
      </c>
      <c r="B10" s="60">
        <v>312000</v>
      </c>
      <c r="C10" s="60">
        <v>107661</v>
      </c>
      <c r="D10" s="61">
        <f t="shared" si="0"/>
        <v>34.506730769230771</v>
      </c>
      <c r="E10" s="60">
        <v>148472</v>
      </c>
      <c r="F10" s="60">
        <f t="shared" si="2"/>
        <v>-40811</v>
      </c>
      <c r="G10" s="62">
        <f t="shared" si="1"/>
        <v>-27.487337679831885</v>
      </c>
    </row>
    <row r="11" spans="1:7" s="7" customFormat="1" ht="16.5" customHeight="1">
      <c r="A11" s="18" t="s">
        <v>31</v>
      </c>
      <c r="B11" s="60">
        <v>83000</v>
      </c>
      <c r="C11" s="60">
        <v>37153</v>
      </c>
      <c r="D11" s="61">
        <f t="shared" si="0"/>
        <v>44.762650602409636</v>
      </c>
      <c r="E11" s="60">
        <v>32875</v>
      </c>
      <c r="F11" s="60">
        <f t="shared" si="2"/>
        <v>4278</v>
      </c>
      <c r="G11" s="62">
        <f t="shared" si="1"/>
        <v>13.01292775665399</v>
      </c>
    </row>
    <row r="12" spans="1:7" s="7" customFormat="1" ht="16.5" customHeight="1">
      <c r="A12" s="18" t="s">
        <v>0</v>
      </c>
      <c r="B12" s="60">
        <v>457400</v>
      </c>
      <c r="C12" s="60">
        <v>259252</v>
      </c>
      <c r="D12" s="61">
        <f t="shared" si="0"/>
        <v>56.679492785308263</v>
      </c>
      <c r="E12" s="60">
        <v>238407</v>
      </c>
      <c r="F12" s="60">
        <f t="shared" si="2"/>
        <v>20845</v>
      </c>
      <c r="G12" s="62">
        <f t="shared" si="1"/>
        <v>8.7434513248352612</v>
      </c>
    </row>
    <row r="13" spans="1:7" s="7" customFormat="1" ht="16.5" customHeight="1">
      <c r="A13" s="18" t="s">
        <v>35</v>
      </c>
      <c r="B13" s="60">
        <v>84000</v>
      </c>
      <c r="C13" s="60">
        <v>33395</v>
      </c>
      <c r="D13" s="61">
        <f t="shared" si="0"/>
        <v>39.75595238095238</v>
      </c>
      <c r="E13" s="60">
        <v>33520</v>
      </c>
      <c r="F13" s="60">
        <f t="shared" si="2"/>
        <v>-125</v>
      </c>
      <c r="G13" s="62">
        <f t="shared" si="1"/>
        <v>-0.37291169451073986</v>
      </c>
    </row>
    <row r="14" spans="1:7" s="7" customFormat="1" ht="16.5" customHeight="1">
      <c r="A14" s="18" t="s">
        <v>14</v>
      </c>
      <c r="B14" s="60">
        <v>57800</v>
      </c>
      <c r="C14" s="60">
        <v>23092</v>
      </c>
      <c r="D14" s="61">
        <f t="shared" si="0"/>
        <v>39.951557093425606</v>
      </c>
      <c r="E14" s="60">
        <v>23710</v>
      </c>
      <c r="F14" s="60">
        <f t="shared" si="2"/>
        <v>-618</v>
      </c>
      <c r="G14" s="62">
        <f t="shared" si="1"/>
        <v>-2.6064951497258537</v>
      </c>
    </row>
    <row r="15" spans="1:7" s="7" customFormat="1" ht="16.5" customHeight="1">
      <c r="A15" s="18" t="s">
        <v>32</v>
      </c>
      <c r="B15" s="60">
        <v>24700</v>
      </c>
      <c r="C15" s="60">
        <v>13258</v>
      </c>
      <c r="D15" s="61">
        <f t="shared" si="0"/>
        <v>53.676113360323882</v>
      </c>
      <c r="E15" s="60">
        <v>9322</v>
      </c>
      <c r="F15" s="60">
        <f t="shared" si="2"/>
        <v>3936</v>
      </c>
      <c r="G15" s="62">
        <f t="shared" si="1"/>
        <v>42.222698991632697</v>
      </c>
    </row>
    <row r="16" spans="1:7" s="7" customFormat="1" ht="16.5" customHeight="1">
      <c r="A16" s="18" t="s">
        <v>2</v>
      </c>
      <c r="B16" s="60">
        <v>52600</v>
      </c>
      <c r="C16" s="60">
        <v>17030</v>
      </c>
      <c r="D16" s="61">
        <f t="shared" si="0"/>
        <v>32.376425855513311</v>
      </c>
      <c r="E16" s="60">
        <v>19507</v>
      </c>
      <c r="F16" s="60">
        <f t="shared" si="2"/>
        <v>-2477</v>
      </c>
      <c r="G16" s="62">
        <f t="shared" si="1"/>
        <v>-12.698005844055979</v>
      </c>
    </row>
    <row r="17" spans="1:7" s="7" customFormat="1" ht="16.5" customHeight="1">
      <c r="A17" s="18" t="s">
        <v>38</v>
      </c>
      <c r="B17" s="60">
        <v>34500</v>
      </c>
      <c r="C17" s="60">
        <v>14868</v>
      </c>
      <c r="D17" s="61">
        <f t="shared" si="0"/>
        <v>43.095652173913045</v>
      </c>
      <c r="E17" s="60">
        <v>18583</v>
      </c>
      <c r="F17" s="60">
        <f t="shared" si="2"/>
        <v>-3715</v>
      </c>
      <c r="G17" s="62">
        <f t="shared" si="1"/>
        <v>-19.99138998008933</v>
      </c>
    </row>
    <row r="18" spans="1:7" s="7" customFormat="1" ht="16.5" customHeight="1">
      <c r="A18" s="18" t="s">
        <v>6</v>
      </c>
      <c r="B18" s="60">
        <v>14000</v>
      </c>
      <c r="C18" s="60">
        <v>8515</v>
      </c>
      <c r="D18" s="61">
        <f t="shared" si="0"/>
        <v>60.821428571428569</v>
      </c>
      <c r="E18" s="60">
        <v>6215</v>
      </c>
      <c r="F18" s="60">
        <f t="shared" si="2"/>
        <v>2300</v>
      </c>
      <c r="G18" s="62">
        <f t="shared" si="1"/>
        <v>37.00724054706356</v>
      </c>
    </row>
    <row r="19" spans="1:7" s="7" customFormat="1" ht="16.5" customHeight="1">
      <c r="A19" s="18" t="s">
        <v>23</v>
      </c>
      <c r="B19" s="60">
        <v>13000</v>
      </c>
      <c r="C19" s="60">
        <v>9542</v>
      </c>
      <c r="D19" s="61">
        <f t="shared" si="0"/>
        <v>73.400000000000006</v>
      </c>
      <c r="E19" s="60">
        <v>5631</v>
      </c>
      <c r="F19" s="60">
        <f t="shared" si="2"/>
        <v>3911</v>
      </c>
      <c r="G19" s="62">
        <f t="shared" si="1"/>
        <v>69.454803764873034</v>
      </c>
    </row>
    <row r="20" spans="1:7" s="7" customFormat="1" ht="16.5" customHeight="1">
      <c r="A20" s="18" t="s">
        <v>11</v>
      </c>
      <c r="B20" s="60">
        <v>32000</v>
      </c>
      <c r="C20" s="60">
        <v>18009</v>
      </c>
      <c r="D20" s="61">
        <f t="shared" si="0"/>
        <v>56.278125000000003</v>
      </c>
      <c r="E20" s="60">
        <v>17273</v>
      </c>
      <c r="F20" s="60">
        <f t="shared" si="2"/>
        <v>736</v>
      </c>
      <c r="G20" s="62">
        <f t="shared" si="1"/>
        <v>4.2609853528628499</v>
      </c>
    </row>
    <row r="21" spans="1:7" s="7" customFormat="1" ht="16.5" customHeight="1">
      <c r="A21" s="18" t="s">
        <v>94</v>
      </c>
      <c r="B21" s="60"/>
      <c r="C21" s="60">
        <v>0</v>
      </c>
      <c r="D21" s="61">
        <v>0</v>
      </c>
      <c r="E21" s="60">
        <v>0</v>
      </c>
      <c r="F21" s="60">
        <f t="shared" si="2"/>
        <v>0</v>
      </c>
      <c r="G21" s="62">
        <v>0</v>
      </c>
    </row>
    <row r="22" spans="1:7" s="7" customFormat="1" ht="16.5" customHeight="1">
      <c r="A22" s="18" t="s">
        <v>29</v>
      </c>
      <c r="B22" s="60">
        <v>5000</v>
      </c>
      <c r="C22" s="60">
        <v>2442</v>
      </c>
      <c r="D22" s="61">
        <f>(C22/B22)*100</f>
        <v>48.84</v>
      </c>
      <c r="E22" s="60">
        <v>1255</v>
      </c>
      <c r="F22" s="60">
        <f t="shared" si="2"/>
        <v>1187</v>
      </c>
      <c r="G22" s="62">
        <f t="shared" ref="G22:G30" si="3">(F22/E22)*100</f>
        <v>94.581673306772913</v>
      </c>
    </row>
    <row r="23" spans="1:7" s="7" customFormat="1" ht="16.5" customHeight="1">
      <c r="A23" s="18" t="s">
        <v>26</v>
      </c>
      <c r="B23" s="60"/>
      <c r="C23" s="60">
        <v>371</v>
      </c>
      <c r="D23" s="61">
        <v>0</v>
      </c>
      <c r="E23" s="60">
        <v>1972</v>
      </c>
      <c r="F23" s="60">
        <f t="shared" si="2"/>
        <v>-1601</v>
      </c>
      <c r="G23" s="62">
        <f t="shared" si="3"/>
        <v>-81.186612576064903</v>
      </c>
    </row>
    <row r="24" spans="1:7" s="7" customFormat="1" ht="16.5" customHeight="1">
      <c r="A24" s="18" t="s">
        <v>95</v>
      </c>
      <c r="B24" s="60">
        <f>SUM(B25:B32)</f>
        <v>760500</v>
      </c>
      <c r="C24" s="60">
        <f>SUM(C25:C32)</f>
        <v>455747</v>
      </c>
      <c r="D24" s="61">
        <f t="shared" ref="D24:D29" si="4">(C24/B24)*100</f>
        <v>59.927284681130836</v>
      </c>
      <c r="E24" s="60">
        <f>SUM(E25:E32)</f>
        <v>453724</v>
      </c>
      <c r="F24" s="60">
        <f t="shared" si="2"/>
        <v>2023</v>
      </c>
      <c r="G24" s="62">
        <f t="shared" si="3"/>
        <v>0.44586576861704474</v>
      </c>
    </row>
    <row r="25" spans="1:7" s="7" customFormat="1" ht="16.5" customHeight="1">
      <c r="A25" s="18" t="s">
        <v>37</v>
      </c>
      <c r="B25" s="60">
        <v>189000</v>
      </c>
      <c r="C25" s="60">
        <v>72621</v>
      </c>
      <c r="D25" s="61">
        <f t="shared" si="4"/>
        <v>38.423809523809524</v>
      </c>
      <c r="E25" s="60">
        <v>92107</v>
      </c>
      <c r="F25" s="60">
        <f t="shared" si="2"/>
        <v>-19486</v>
      </c>
      <c r="G25" s="62">
        <f t="shared" si="3"/>
        <v>-21.155829632926924</v>
      </c>
    </row>
    <row r="26" spans="1:7" s="7" customFormat="1" ht="16.5" customHeight="1">
      <c r="A26" s="18" t="s">
        <v>70</v>
      </c>
      <c r="B26" s="60">
        <v>127500</v>
      </c>
      <c r="C26" s="60">
        <v>47167</v>
      </c>
      <c r="D26" s="61">
        <f t="shared" si="4"/>
        <v>36.993725490196077</v>
      </c>
      <c r="E26" s="60">
        <v>35831</v>
      </c>
      <c r="F26" s="60">
        <f t="shared" si="2"/>
        <v>11336</v>
      </c>
      <c r="G26" s="62">
        <f t="shared" si="3"/>
        <v>31.637408947559376</v>
      </c>
    </row>
    <row r="27" spans="1:7" s="7" customFormat="1" ht="16.5" customHeight="1">
      <c r="A27" s="18" t="s">
        <v>71</v>
      </c>
      <c r="B27" s="60">
        <v>53000</v>
      </c>
      <c r="C27" s="60">
        <v>30576</v>
      </c>
      <c r="D27" s="61">
        <f t="shared" si="4"/>
        <v>57.690566037735849</v>
      </c>
      <c r="E27" s="60">
        <v>29064</v>
      </c>
      <c r="F27" s="60">
        <f t="shared" si="2"/>
        <v>1512</v>
      </c>
      <c r="G27" s="62">
        <f t="shared" si="3"/>
        <v>5.202312138728324</v>
      </c>
    </row>
    <row r="28" spans="1:7" s="7" customFormat="1" ht="16.5" customHeight="1">
      <c r="A28" s="18" t="s">
        <v>96</v>
      </c>
      <c r="B28" s="60">
        <v>5000</v>
      </c>
      <c r="C28" s="60">
        <v>0</v>
      </c>
      <c r="D28" s="61">
        <f t="shared" si="4"/>
        <v>0</v>
      </c>
      <c r="E28" s="60">
        <v>300</v>
      </c>
      <c r="F28" s="60">
        <f t="shared" si="2"/>
        <v>-300</v>
      </c>
      <c r="G28" s="62">
        <f t="shared" si="3"/>
        <v>-100</v>
      </c>
    </row>
    <row r="29" spans="1:7" s="7" customFormat="1" ht="16.5" customHeight="1">
      <c r="A29" s="18" t="s">
        <v>34</v>
      </c>
      <c r="B29" s="60">
        <v>255000</v>
      </c>
      <c r="C29" s="60">
        <v>216227</v>
      </c>
      <c r="D29" s="61">
        <f t="shared" si="4"/>
        <v>84.794901960784316</v>
      </c>
      <c r="E29" s="60">
        <v>216556</v>
      </c>
      <c r="F29" s="60">
        <f t="shared" si="2"/>
        <v>-329</v>
      </c>
      <c r="G29" s="62">
        <f t="shared" si="3"/>
        <v>-0.15192375182400858</v>
      </c>
    </row>
    <row r="30" spans="1:7" s="7" customFormat="1" ht="16.5" customHeight="1">
      <c r="A30" s="18" t="s">
        <v>73</v>
      </c>
      <c r="B30" s="60"/>
      <c r="C30" s="60">
        <v>0</v>
      </c>
      <c r="D30" s="61">
        <v>0</v>
      </c>
      <c r="E30" s="60">
        <v>5</v>
      </c>
      <c r="F30" s="60">
        <f t="shared" si="2"/>
        <v>-5</v>
      </c>
      <c r="G30" s="62">
        <f t="shared" si="3"/>
        <v>-100</v>
      </c>
    </row>
    <row r="31" spans="1:7" s="7" customFormat="1" ht="16.5" customHeight="1">
      <c r="A31" s="18" t="s">
        <v>97</v>
      </c>
      <c r="B31" s="60"/>
      <c r="C31" s="60">
        <v>0</v>
      </c>
      <c r="D31" s="61">
        <v>0</v>
      </c>
      <c r="E31" s="60">
        <v>0</v>
      </c>
      <c r="F31" s="60">
        <f t="shared" si="2"/>
        <v>0</v>
      </c>
      <c r="G31" s="62">
        <v>0</v>
      </c>
    </row>
    <row r="32" spans="1:7" s="7" customFormat="1" ht="16.5" customHeight="1">
      <c r="A32" s="18" t="s">
        <v>18</v>
      </c>
      <c r="B32" s="60">
        <v>131000</v>
      </c>
      <c r="C32" s="60">
        <v>89156</v>
      </c>
      <c r="D32" s="61">
        <f>(C32/B32)*100</f>
        <v>68.058015267175577</v>
      </c>
      <c r="E32" s="60">
        <v>79861</v>
      </c>
      <c r="F32" s="60">
        <f t="shared" si="2"/>
        <v>9295</v>
      </c>
      <c r="G32" s="62">
        <f>(F32/E32)*100</f>
        <v>11.638972715092473</v>
      </c>
    </row>
    <row r="33" spans="1:7" s="8" customFormat="1" ht="16.5" customHeight="1">
      <c r="A33" s="18" t="s">
        <v>99</v>
      </c>
      <c r="B33" s="60">
        <v>1047920</v>
      </c>
      <c r="C33" s="60">
        <v>328496</v>
      </c>
      <c r="D33" s="61">
        <f>(C33/B33)*100</f>
        <v>31.347431101610812</v>
      </c>
      <c r="E33" s="60">
        <v>325472</v>
      </c>
      <c r="F33" s="60">
        <f t="shared" si="2"/>
        <v>3024</v>
      </c>
      <c r="G33" s="62">
        <f>(F33/E33)*100</f>
        <v>0.92911218169304877</v>
      </c>
    </row>
    <row r="34" spans="1:7" s="8" customFormat="1" ht="16.5" customHeight="1">
      <c r="A34" s="18" t="s">
        <v>24</v>
      </c>
      <c r="B34" s="60">
        <v>25598</v>
      </c>
      <c r="C34" s="60">
        <v>18823</v>
      </c>
      <c r="D34" s="61">
        <f>(C34/B34)*100</f>
        <v>73.533088522540822</v>
      </c>
      <c r="E34" s="60">
        <v>6193</v>
      </c>
      <c r="F34" s="60">
        <f t="shared" si="2"/>
        <v>12630</v>
      </c>
      <c r="G34" s="62">
        <f>(F34/E34)*100</f>
        <v>203.93993218149524</v>
      </c>
    </row>
    <row r="35" spans="1:7" s="8" customFormat="1" ht="16.5" customHeight="1">
      <c r="A35" s="18" t="s">
        <v>62</v>
      </c>
      <c r="B35" s="60">
        <v>3093298</v>
      </c>
      <c r="C35" s="60">
        <v>1813192</v>
      </c>
      <c r="D35" s="61">
        <f>(C35/B35)*100</f>
        <v>58.616790234888462</v>
      </c>
      <c r="E35" s="60">
        <v>1757936</v>
      </c>
      <c r="F35" s="60">
        <v>55256</v>
      </c>
      <c r="G35" s="62">
        <f>(F35/E35)*100</f>
        <v>3.1432316079766274</v>
      </c>
    </row>
    <row r="36" spans="1:7" s="6" customFormat="1">
      <c r="D36" s="42"/>
      <c r="G36" s="47"/>
    </row>
  </sheetData>
  <mergeCells count="5">
    <mergeCell ref="A2:G2"/>
    <mergeCell ref="E3:F3"/>
    <mergeCell ref="A4:A5"/>
    <mergeCell ref="B4:B5"/>
    <mergeCell ref="C4:G4"/>
  </mergeCells>
  <phoneticPr fontId="11" type="noConversion"/>
  <printOptions horizontalCentered="1"/>
  <pageMargins left="0.31496062992125984" right="0.31496062992125984" top="0.35433070866141736" bottom="0.43307086614173229" header="0" footer="0"/>
  <pageSetup paperSize="9" firstPageNumber="22" pageOrder="overThenDown" orientation="landscape" blackAndWhite="1" useFirstPageNumber="1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Zeros="0" tabSelected="1" zoomScaleNormal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E37" sqref="E37"/>
    </sheetView>
  </sheetViews>
  <sheetFormatPr defaultColWidth="9.125" defaultRowHeight="14.25"/>
  <cols>
    <col min="1" max="1" width="36.75" style="10" customWidth="1"/>
    <col min="2" max="2" width="15.75" style="16" customWidth="1"/>
    <col min="3" max="3" width="15.75" style="11" customWidth="1"/>
    <col min="4" max="6" width="15.75" style="10" customWidth="1"/>
    <col min="7" max="7" width="15.75" style="48" customWidth="1"/>
  </cols>
  <sheetData>
    <row r="1" spans="1:7" s="6" customFormat="1" ht="17.100000000000001" customHeight="1">
      <c r="A1" s="26" t="s">
        <v>68</v>
      </c>
      <c r="B1" s="13"/>
      <c r="C1" s="1"/>
      <c r="D1" s="2"/>
      <c r="E1" s="2"/>
      <c r="F1" s="2"/>
      <c r="G1" s="44"/>
    </row>
    <row r="2" spans="1:7" s="8" customFormat="1" ht="24.4" customHeight="1">
      <c r="A2" s="152" t="s">
        <v>196</v>
      </c>
      <c r="B2" s="152"/>
      <c r="C2" s="152"/>
      <c r="D2" s="152"/>
      <c r="E2" s="152"/>
      <c r="F2" s="152"/>
      <c r="G2" s="152"/>
    </row>
    <row r="3" spans="1:7" s="7" customFormat="1" ht="13.7" customHeight="1">
      <c r="A3" s="19"/>
      <c r="B3" s="19"/>
      <c r="C3" s="20"/>
      <c r="D3" s="19"/>
      <c r="E3" s="20"/>
      <c r="F3" s="20"/>
      <c r="G3" s="45" t="s">
        <v>25</v>
      </c>
    </row>
    <row r="4" spans="1:7" s="14" customFormat="1" ht="16.350000000000001" customHeight="1">
      <c r="A4" s="149" t="s">
        <v>13</v>
      </c>
      <c r="B4" s="149" t="s">
        <v>21</v>
      </c>
      <c r="C4" s="149" t="s">
        <v>39</v>
      </c>
      <c r="D4" s="149"/>
      <c r="E4" s="149"/>
      <c r="F4" s="149"/>
      <c r="G4" s="149"/>
    </row>
    <row r="5" spans="1:7" s="14" customFormat="1" ht="21.2" customHeight="1">
      <c r="A5" s="149"/>
      <c r="B5" s="149"/>
      <c r="C5" s="31" t="s">
        <v>17</v>
      </c>
      <c r="D5" s="31" t="s">
        <v>16</v>
      </c>
      <c r="E5" s="17" t="s">
        <v>10</v>
      </c>
      <c r="F5" s="34" t="s">
        <v>5</v>
      </c>
      <c r="G5" s="49" t="s">
        <v>59</v>
      </c>
    </row>
    <row r="6" spans="1:7" s="8" customFormat="1" ht="17.45" customHeight="1">
      <c r="A6" s="27" t="s">
        <v>69</v>
      </c>
      <c r="B6" s="60">
        <f>SUM(B7,B32,B33)</f>
        <v>12635152.580000002</v>
      </c>
      <c r="C6" s="60">
        <f>SUM(C7,C32,C33)</f>
        <v>5872629</v>
      </c>
      <c r="D6" s="63">
        <f t="shared" ref="D6:D34" si="0">IF(B6=0,0,C6/B6*100)</f>
        <v>46.478496898373024</v>
      </c>
      <c r="E6" s="60">
        <f>SUM(E7,E32,E33)</f>
        <v>5415617</v>
      </c>
      <c r="F6" s="60">
        <f t="shared" ref="F6" si="1">C6-E6</f>
        <v>457012</v>
      </c>
      <c r="G6" s="64">
        <f t="shared" ref="G6" si="2">IF(E6=0,0,(C6-E6)/E6*100)</f>
        <v>8.438779921105942</v>
      </c>
    </row>
    <row r="7" spans="1:7" s="8" customFormat="1" ht="17.45" customHeight="1">
      <c r="A7" s="27" t="s">
        <v>12</v>
      </c>
      <c r="B7" s="60">
        <f>SUM(B8:B31)</f>
        <v>11640856.580000002</v>
      </c>
      <c r="C7" s="60">
        <v>5460349</v>
      </c>
      <c r="D7" s="63">
        <f t="shared" si="0"/>
        <v>46.906762938574055</v>
      </c>
      <c r="E7" s="60">
        <v>5103924</v>
      </c>
      <c r="F7" s="60">
        <v>356425</v>
      </c>
      <c r="G7" s="64">
        <v>6.9833524166895904</v>
      </c>
    </row>
    <row r="8" spans="1:7" s="15" customFormat="1" ht="17.45" customHeight="1">
      <c r="A8" s="27" t="s">
        <v>76</v>
      </c>
      <c r="B8" s="60">
        <v>628533.61</v>
      </c>
      <c r="C8" s="60">
        <v>214085</v>
      </c>
      <c r="D8" s="63">
        <f t="shared" si="0"/>
        <v>34.061026585356352</v>
      </c>
      <c r="E8" s="60">
        <v>358120</v>
      </c>
      <c r="F8" s="60">
        <v>-144035</v>
      </c>
      <c r="G8" s="64">
        <v>-40.219758740087116</v>
      </c>
    </row>
    <row r="9" spans="1:7" s="15" customFormat="1" ht="17.45" customHeight="1">
      <c r="A9" s="27" t="s">
        <v>77</v>
      </c>
      <c r="B9" s="60">
        <v>2063.65</v>
      </c>
      <c r="C9" s="60">
        <v>129</v>
      </c>
      <c r="D9" s="63">
        <f t="shared" si="0"/>
        <v>6.2510600150219267</v>
      </c>
      <c r="E9" s="60">
        <v>5</v>
      </c>
      <c r="F9" s="60">
        <v>124</v>
      </c>
      <c r="G9" s="64">
        <v>2480</v>
      </c>
    </row>
    <row r="10" spans="1:7" s="15" customFormat="1" ht="17.45" customHeight="1">
      <c r="A10" s="27" t="s">
        <v>78</v>
      </c>
      <c r="B10" s="60">
        <v>8042.7900000000009</v>
      </c>
      <c r="C10" s="60">
        <v>5572</v>
      </c>
      <c r="D10" s="63">
        <f t="shared" si="0"/>
        <v>69.279441586812524</v>
      </c>
      <c r="E10" s="60">
        <v>4040</v>
      </c>
      <c r="F10" s="60">
        <v>1532</v>
      </c>
      <c r="G10" s="64">
        <v>37.920792079207921</v>
      </c>
    </row>
    <row r="11" spans="1:7" s="15" customFormat="1" ht="17.45" customHeight="1">
      <c r="A11" s="27" t="s">
        <v>79</v>
      </c>
      <c r="B11" s="60">
        <v>1379210.9100000001</v>
      </c>
      <c r="C11" s="60">
        <v>510432</v>
      </c>
      <c r="D11" s="63">
        <f t="shared" si="0"/>
        <v>37.008987987196242</v>
      </c>
      <c r="E11" s="60">
        <v>437243</v>
      </c>
      <c r="F11" s="60">
        <v>73189</v>
      </c>
      <c r="G11" s="64">
        <v>16.7387471040131</v>
      </c>
    </row>
    <row r="12" spans="1:7" s="15" customFormat="1" ht="17.45" customHeight="1">
      <c r="A12" s="27" t="s">
        <v>80</v>
      </c>
      <c r="B12" s="60">
        <v>676760.12</v>
      </c>
      <c r="C12" s="60">
        <v>309324</v>
      </c>
      <c r="D12" s="63">
        <f t="shared" si="0"/>
        <v>45.706593940553113</v>
      </c>
      <c r="E12" s="60">
        <v>271072</v>
      </c>
      <c r="F12" s="60">
        <v>38252</v>
      </c>
      <c r="G12" s="64">
        <v>14.111380002360995</v>
      </c>
    </row>
    <row r="13" spans="1:7" s="15" customFormat="1" ht="17.45" customHeight="1">
      <c r="A13" s="27" t="s">
        <v>81</v>
      </c>
      <c r="B13" s="60">
        <v>97597.119999999995</v>
      </c>
      <c r="C13" s="60">
        <v>47560</v>
      </c>
      <c r="D13" s="63">
        <f t="shared" si="0"/>
        <v>48.730946159066988</v>
      </c>
      <c r="E13" s="60">
        <v>56348</v>
      </c>
      <c r="F13" s="60">
        <v>-8788</v>
      </c>
      <c r="G13" s="64">
        <v>-15.59593951870519</v>
      </c>
    </row>
    <row r="14" spans="1:7" s="15" customFormat="1" ht="17.45" customHeight="1">
      <c r="A14" s="27" t="s">
        <v>82</v>
      </c>
      <c r="B14" s="60">
        <v>246678.09</v>
      </c>
      <c r="C14" s="60">
        <v>92189</v>
      </c>
      <c r="D14" s="63">
        <f t="shared" si="0"/>
        <v>37.372188182582413</v>
      </c>
      <c r="E14" s="60">
        <v>99257</v>
      </c>
      <c r="F14" s="60">
        <v>-7068</v>
      </c>
      <c r="G14" s="64">
        <v>-7.1209083490333169</v>
      </c>
    </row>
    <row r="15" spans="1:7" s="15" customFormat="1" ht="17.45" customHeight="1">
      <c r="A15" s="27" t="s">
        <v>83</v>
      </c>
      <c r="B15" s="60">
        <v>1722065.6099999999</v>
      </c>
      <c r="C15" s="60">
        <v>1475681</v>
      </c>
      <c r="D15" s="63">
        <f t="shared" si="0"/>
        <v>85.692495769658862</v>
      </c>
      <c r="E15" s="60">
        <v>1383909</v>
      </c>
      <c r="F15" s="60">
        <v>91772</v>
      </c>
      <c r="G15" s="64">
        <v>6.631360877051887</v>
      </c>
    </row>
    <row r="16" spans="1:7" s="15" customFormat="1" ht="17.45" customHeight="1">
      <c r="A16" s="27" t="s">
        <v>84</v>
      </c>
      <c r="B16" s="60">
        <v>222676.28000000003</v>
      </c>
      <c r="C16" s="60">
        <v>102709</v>
      </c>
      <c r="D16" s="63">
        <f t="shared" si="0"/>
        <v>46.124805030872615</v>
      </c>
      <c r="E16" s="60">
        <v>104135</v>
      </c>
      <c r="F16" s="60">
        <v>-1426</v>
      </c>
      <c r="G16" s="64">
        <v>-1.3693762903922793</v>
      </c>
    </row>
    <row r="17" spans="1:7" s="15" customFormat="1" ht="17.45" customHeight="1">
      <c r="A17" s="27" t="s">
        <v>85</v>
      </c>
      <c r="B17" s="60">
        <v>183240.86</v>
      </c>
      <c r="C17" s="60">
        <v>35664</v>
      </c>
      <c r="D17" s="63">
        <f t="shared" si="0"/>
        <v>19.462907999886053</v>
      </c>
      <c r="E17" s="60">
        <v>102217</v>
      </c>
      <c r="F17" s="60">
        <v>-66553</v>
      </c>
      <c r="G17" s="64">
        <v>-65.109521899488342</v>
      </c>
    </row>
    <row r="18" spans="1:7" s="15" customFormat="1" ht="17.45" customHeight="1">
      <c r="A18" s="27" t="s">
        <v>86</v>
      </c>
      <c r="B18" s="60">
        <v>7144.5800000000017</v>
      </c>
      <c r="C18" s="60">
        <v>2023</v>
      </c>
      <c r="D18" s="63">
        <f t="shared" si="0"/>
        <v>28.315170380904121</v>
      </c>
      <c r="E18" s="60">
        <v>1951</v>
      </c>
      <c r="F18" s="60">
        <v>72</v>
      </c>
      <c r="G18" s="64">
        <v>3.690415171706817</v>
      </c>
    </row>
    <row r="19" spans="1:7" s="15" customFormat="1" ht="17.45" customHeight="1">
      <c r="A19" s="27" t="s">
        <v>87</v>
      </c>
      <c r="B19" s="60">
        <v>2376817.7399999998</v>
      </c>
      <c r="C19" s="60">
        <v>968444</v>
      </c>
      <c r="D19" s="63">
        <f t="shared" si="0"/>
        <v>40.745404399413481</v>
      </c>
      <c r="E19" s="60">
        <v>689912</v>
      </c>
      <c r="F19" s="60">
        <v>278532</v>
      </c>
      <c r="G19" s="64">
        <v>40.372105427938635</v>
      </c>
    </row>
    <row r="20" spans="1:7" s="15" customFormat="1" ht="17.45" customHeight="1">
      <c r="A20" s="27" t="s">
        <v>88</v>
      </c>
      <c r="B20" s="60">
        <v>1464658.28</v>
      </c>
      <c r="C20" s="60">
        <v>1057938</v>
      </c>
      <c r="D20" s="63">
        <f t="shared" si="0"/>
        <v>72.231046275176212</v>
      </c>
      <c r="E20" s="60">
        <v>802814</v>
      </c>
      <c r="F20" s="60">
        <v>255124</v>
      </c>
      <c r="G20" s="64">
        <v>31.778718358175119</v>
      </c>
    </row>
    <row r="21" spans="1:7" s="15" customFormat="1" ht="17.45" customHeight="1">
      <c r="A21" s="27" t="s">
        <v>89</v>
      </c>
      <c r="B21" s="60">
        <v>145217.9</v>
      </c>
      <c r="C21" s="60">
        <v>54887</v>
      </c>
      <c r="D21" s="63">
        <f t="shared" si="0"/>
        <v>37.796304725519377</v>
      </c>
      <c r="E21" s="60">
        <v>365963</v>
      </c>
      <c r="F21" s="60">
        <v>-311076</v>
      </c>
      <c r="G21" s="64">
        <v>-85.002035724923005</v>
      </c>
    </row>
    <row r="22" spans="1:7" s="15" customFormat="1" ht="17.45" customHeight="1">
      <c r="A22" s="27" t="s">
        <v>7</v>
      </c>
      <c r="B22" s="60">
        <v>199737.54</v>
      </c>
      <c r="C22" s="60">
        <v>181542</v>
      </c>
      <c r="D22" s="63">
        <f t="shared" si="0"/>
        <v>90.890275308287059</v>
      </c>
      <c r="E22" s="60">
        <v>106010</v>
      </c>
      <c r="F22" s="60">
        <v>75532</v>
      </c>
      <c r="G22" s="64">
        <v>71.249882086595605</v>
      </c>
    </row>
    <row r="23" spans="1:7" s="15" customFormat="1" ht="17.45" customHeight="1">
      <c r="A23" s="27" t="s">
        <v>33</v>
      </c>
      <c r="B23" s="60">
        <v>230</v>
      </c>
      <c r="C23" s="60">
        <v>202</v>
      </c>
      <c r="D23" s="63">
        <f t="shared" si="0"/>
        <v>87.826086956521749</v>
      </c>
      <c r="E23" s="60">
        <v>77</v>
      </c>
      <c r="F23" s="60">
        <v>125</v>
      </c>
      <c r="G23" s="64">
        <v>162.33766233766232</v>
      </c>
    </row>
    <row r="24" spans="1:7" s="15" customFormat="1" ht="17.45" customHeight="1">
      <c r="A24" s="27" t="s">
        <v>90</v>
      </c>
      <c r="B24" s="60">
        <v>94047.34</v>
      </c>
      <c r="C24" s="60">
        <v>0</v>
      </c>
      <c r="D24" s="63"/>
      <c r="E24" s="60">
        <v>0</v>
      </c>
      <c r="F24" s="60">
        <v>0</v>
      </c>
      <c r="G24" s="64">
        <v>0</v>
      </c>
    </row>
    <row r="25" spans="1:7" s="15" customFormat="1" ht="17.45" customHeight="1">
      <c r="A25" s="27" t="s">
        <v>91</v>
      </c>
      <c r="B25" s="60">
        <v>0</v>
      </c>
      <c r="C25" s="60">
        <v>28800</v>
      </c>
      <c r="D25" s="63">
        <f t="shared" ref="D25" si="3">IF(B25=0,0,C25/B25*100)</f>
        <v>0</v>
      </c>
      <c r="E25" s="60">
        <v>25480</v>
      </c>
      <c r="F25" s="60">
        <v>3320</v>
      </c>
      <c r="G25" s="64">
        <v>13.029827315541601</v>
      </c>
    </row>
    <row r="26" spans="1:7" s="15" customFormat="1" ht="17.45" customHeight="1">
      <c r="A26" s="27" t="s">
        <v>92</v>
      </c>
      <c r="B26" s="60">
        <v>79874.02</v>
      </c>
      <c r="C26" s="60">
        <v>0</v>
      </c>
      <c r="D26" s="63">
        <f t="shared" si="0"/>
        <v>0</v>
      </c>
      <c r="E26" s="60">
        <v>0</v>
      </c>
      <c r="F26" s="60">
        <v>0</v>
      </c>
      <c r="G26" s="64">
        <v>0</v>
      </c>
    </row>
    <row r="27" spans="1:7" s="15" customFormat="1" ht="17.45" customHeight="1">
      <c r="A27" s="27" t="s">
        <v>3</v>
      </c>
      <c r="B27" s="60">
        <v>19323.89</v>
      </c>
      <c r="C27" s="60">
        <v>55931</v>
      </c>
      <c r="D27" s="63">
        <f t="shared" si="0"/>
        <v>289.43965216113321</v>
      </c>
      <c r="E27" s="60">
        <v>7192</v>
      </c>
      <c r="F27" s="60">
        <v>48739</v>
      </c>
      <c r="G27" s="64">
        <v>677.68353726362625</v>
      </c>
    </row>
    <row r="28" spans="1:7" s="15" customFormat="1" ht="17.45" customHeight="1">
      <c r="A28" s="27" t="s">
        <v>75</v>
      </c>
      <c r="B28" s="60">
        <v>86000</v>
      </c>
      <c r="C28" s="60">
        <v>7565</v>
      </c>
      <c r="D28" s="63">
        <f t="shared" si="0"/>
        <v>8.7965116279069768</v>
      </c>
      <c r="E28" s="60">
        <v>0</v>
      </c>
      <c r="F28" s="60">
        <v>7565</v>
      </c>
      <c r="G28" s="64">
        <v>0</v>
      </c>
    </row>
    <row r="29" spans="1:7" s="15" customFormat="1" ht="17.45" customHeight="1">
      <c r="A29" s="30" t="s">
        <v>19</v>
      </c>
      <c r="B29" s="60">
        <v>1530864.1300000001</v>
      </c>
      <c r="C29" s="60">
        <v>303933</v>
      </c>
      <c r="D29" s="63">
        <f t="shared" si="0"/>
        <v>19.853688779029657</v>
      </c>
      <c r="E29" s="60">
        <v>282604</v>
      </c>
      <c r="F29" s="60">
        <v>21329</v>
      </c>
      <c r="G29" s="64">
        <v>7.5473100168433573</v>
      </c>
    </row>
    <row r="30" spans="1:7" s="8" customFormat="1" ht="17.45" customHeight="1">
      <c r="A30" s="27" t="s">
        <v>4</v>
      </c>
      <c r="B30" s="60">
        <v>468159.22</v>
      </c>
      <c r="C30" s="60">
        <v>4488</v>
      </c>
      <c r="D30" s="63">
        <f t="shared" si="0"/>
        <v>0.95864821374232467</v>
      </c>
      <c r="E30" s="60">
        <v>4020</v>
      </c>
      <c r="F30" s="60">
        <v>468</v>
      </c>
      <c r="G30" s="64">
        <v>11.641791044776118</v>
      </c>
    </row>
    <row r="31" spans="1:7" s="9" customFormat="1" ht="17.45" customHeight="1">
      <c r="A31" s="27" t="s">
        <v>20</v>
      </c>
      <c r="B31" s="60">
        <v>1912.9</v>
      </c>
      <c r="C31" s="60">
        <v>1251</v>
      </c>
      <c r="D31" s="63">
        <f t="shared" si="0"/>
        <v>65.398086674682418</v>
      </c>
      <c r="E31" s="60">
        <v>1555</v>
      </c>
      <c r="F31" s="60">
        <v>-304</v>
      </c>
      <c r="G31" s="64">
        <v>-19.54983922829582</v>
      </c>
    </row>
    <row r="32" spans="1:7" s="9" customFormat="1" ht="17.45" customHeight="1">
      <c r="A32" s="27" t="s">
        <v>61</v>
      </c>
      <c r="B32" s="60">
        <v>953402</v>
      </c>
      <c r="C32" s="60">
        <v>404654</v>
      </c>
      <c r="D32" s="63">
        <f t="shared" si="0"/>
        <v>42.443166681001301</v>
      </c>
      <c r="E32" s="60">
        <v>286261</v>
      </c>
      <c r="F32" s="60">
        <f>C32-E32</f>
        <v>118393</v>
      </c>
      <c r="G32" s="64">
        <v>41.358410681161594</v>
      </c>
    </row>
    <row r="33" spans="1:7" s="6" customFormat="1" ht="17.45" customHeight="1">
      <c r="A33" s="27" t="s">
        <v>43</v>
      </c>
      <c r="B33" s="60">
        <v>40894</v>
      </c>
      <c r="C33" s="60">
        <v>7626</v>
      </c>
      <c r="D33" s="63">
        <f t="shared" si="0"/>
        <v>18.648212451704406</v>
      </c>
      <c r="E33" s="60">
        <v>25432</v>
      </c>
      <c r="F33" s="60">
        <f>C33-E33</f>
        <v>-17806</v>
      </c>
      <c r="G33" s="65">
        <v>-70.014155394778228</v>
      </c>
    </row>
    <row r="34" spans="1:7" ht="17.45" customHeight="1">
      <c r="A34" s="27" t="s">
        <v>64</v>
      </c>
      <c r="B34" s="60">
        <v>1974220</v>
      </c>
      <c r="C34" s="60">
        <v>956416</v>
      </c>
      <c r="D34" s="63">
        <f t="shared" si="0"/>
        <v>48.445259393583292</v>
      </c>
      <c r="E34" s="60">
        <v>820927</v>
      </c>
      <c r="F34" s="60">
        <v>135489</v>
      </c>
      <c r="G34" s="65">
        <v>16.5</v>
      </c>
    </row>
  </sheetData>
  <mergeCells count="4">
    <mergeCell ref="A2:G2"/>
    <mergeCell ref="A4:A5"/>
    <mergeCell ref="B4:B5"/>
    <mergeCell ref="C4:G4"/>
  </mergeCells>
  <phoneticPr fontId="11" type="noConversion"/>
  <printOptions horizontalCentered="1"/>
  <pageMargins left="0.31496062992125984" right="0.31496062992125984" top="0.35433070866141736" bottom="0.39370078740157483" header="0" footer="0"/>
  <pageSetup paperSize="9" firstPageNumber="24" pageOrder="overThenDown" orientation="landscape" blackAndWhite="1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showZeros="0" zoomScaleNormal="100" workbookViewId="0">
      <selection activeCell="A2" sqref="A2:H2"/>
    </sheetView>
  </sheetViews>
  <sheetFormatPr defaultColWidth="9" defaultRowHeight="14.25"/>
  <cols>
    <col min="1" max="1" width="36.625" style="68" customWidth="1"/>
    <col min="2" max="4" width="11.75" style="68" customWidth="1"/>
    <col min="5" max="5" width="36.375" style="68" customWidth="1"/>
    <col min="6" max="8" width="11.75" style="68" customWidth="1"/>
    <col min="9" max="16384" width="9" style="68"/>
  </cols>
  <sheetData>
    <row r="1" spans="1:8" ht="18.75">
      <c r="A1" s="66" t="s">
        <v>197</v>
      </c>
      <c r="B1" s="67"/>
      <c r="C1" s="67"/>
      <c r="D1" s="67"/>
      <c r="E1" s="67"/>
      <c r="F1" s="67"/>
      <c r="G1" s="67"/>
      <c r="H1" s="67"/>
    </row>
    <row r="2" spans="1:8" s="69" customFormat="1" ht="48.75" customHeight="1">
      <c r="A2" s="160" t="s">
        <v>198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70"/>
      <c r="B3" s="67"/>
      <c r="C3" s="67"/>
      <c r="D3" s="67"/>
      <c r="E3" s="67"/>
      <c r="F3" s="161" t="s">
        <v>103</v>
      </c>
      <c r="G3" s="161"/>
      <c r="H3" s="161"/>
    </row>
    <row r="4" spans="1:8" ht="24" customHeight="1">
      <c r="A4" s="162" t="s">
        <v>104</v>
      </c>
      <c r="B4" s="163"/>
      <c r="C4" s="163"/>
      <c r="D4" s="164"/>
      <c r="E4" s="162" t="s">
        <v>105</v>
      </c>
      <c r="F4" s="163"/>
      <c r="G4" s="163"/>
      <c r="H4" s="164"/>
    </row>
    <row r="5" spans="1:8" ht="27" customHeight="1">
      <c r="A5" s="71" t="s">
        <v>106</v>
      </c>
      <c r="B5" s="71" t="s">
        <v>107</v>
      </c>
      <c r="C5" s="72" t="s">
        <v>108</v>
      </c>
      <c r="D5" s="71" t="s">
        <v>218</v>
      </c>
      <c r="E5" s="71" t="s">
        <v>106</v>
      </c>
      <c r="F5" s="71" t="s">
        <v>107</v>
      </c>
      <c r="G5" s="72" t="s">
        <v>108</v>
      </c>
      <c r="H5" s="71" t="s">
        <v>218</v>
      </c>
    </row>
    <row r="6" spans="1:8" ht="27" customHeight="1">
      <c r="A6" s="73" t="s">
        <v>109</v>
      </c>
      <c r="B6" s="96">
        <f>SUM(B7:B19)</f>
        <v>1640500</v>
      </c>
      <c r="C6" s="96">
        <f t="shared" ref="C6:D6" si="0">SUM(C7:C19)</f>
        <v>0</v>
      </c>
      <c r="D6" s="96">
        <f t="shared" si="0"/>
        <v>1640500</v>
      </c>
      <c r="E6" s="74" t="s">
        <v>110</v>
      </c>
      <c r="F6" s="96">
        <v>513874</v>
      </c>
      <c r="G6" s="98">
        <v>114659.60999999999</v>
      </c>
      <c r="H6" s="101">
        <f>SUM(F6:G6)</f>
        <v>628533.61</v>
      </c>
    </row>
    <row r="7" spans="1:8" ht="27" customHeight="1">
      <c r="A7" s="75" t="s">
        <v>111</v>
      </c>
      <c r="B7" s="97">
        <v>470500</v>
      </c>
      <c r="C7" s="98"/>
      <c r="D7" s="96">
        <f>SUM(B7:C7)</f>
        <v>470500</v>
      </c>
      <c r="E7" s="74" t="s">
        <v>112</v>
      </c>
      <c r="F7" s="96">
        <v>488</v>
      </c>
      <c r="G7" s="98">
        <v>1575.65</v>
      </c>
      <c r="H7" s="101">
        <f t="shared" ref="H7:H29" si="1">SUM(F7:G7)</f>
        <v>2063.65</v>
      </c>
    </row>
    <row r="8" spans="1:8" ht="27" customHeight="1">
      <c r="A8" s="75" t="s">
        <v>113</v>
      </c>
      <c r="B8" s="97">
        <v>312000</v>
      </c>
      <c r="C8" s="98"/>
      <c r="D8" s="96">
        <f t="shared" ref="D8:D19" si="2">SUM(B8:C8)</f>
        <v>312000</v>
      </c>
      <c r="E8" s="74" t="s">
        <v>114</v>
      </c>
      <c r="F8" s="96">
        <v>6463</v>
      </c>
      <c r="G8" s="98">
        <v>1579.7900000000009</v>
      </c>
      <c r="H8" s="101">
        <f t="shared" si="1"/>
        <v>8042.7900000000009</v>
      </c>
    </row>
    <row r="9" spans="1:8" ht="27" customHeight="1">
      <c r="A9" s="75" t="s">
        <v>115</v>
      </c>
      <c r="B9" s="97">
        <v>83000</v>
      </c>
      <c r="C9" s="98"/>
      <c r="D9" s="96">
        <f t="shared" si="2"/>
        <v>83000</v>
      </c>
      <c r="E9" s="74" t="s">
        <v>116</v>
      </c>
      <c r="F9" s="96">
        <v>746840</v>
      </c>
      <c r="G9" s="98">
        <v>632370.91000000015</v>
      </c>
      <c r="H9" s="101">
        <f t="shared" si="1"/>
        <v>1379210.9100000001</v>
      </c>
    </row>
    <row r="10" spans="1:8" ht="27" customHeight="1">
      <c r="A10" s="75" t="s">
        <v>117</v>
      </c>
      <c r="B10" s="99">
        <v>457400</v>
      </c>
      <c r="C10" s="95"/>
      <c r="D10" s="96">
        <v>457400</v>
      </c>
      <c r="E10" s="74" t="s">
        <v>118</v>
      </c>
      <c r="F10" s="96">
        <v>687265</v>
      </c>
      <c r="G10" s="98">
        <v>-10504.880000000005</v>
      </c>
      <c r="H10" s="101">
        <f t="shared" si="1"/>
        <v>676760.12</v>
      </c>
    </row>
    <row r="11" spans="1:8" ht="27" customHeight="1">
      <c r="A11" s="75" t="s">
        <v>119</v>
      </c>
      <c r="B11" s="97">
        <v>84000</v>
      </c>
      <c r="C11" s="97">
        <f t="shared" ref="C11" si="3">SUM(C12:C20)</f>
        <v>0</v>
      </c>
      <c r="D11" s="96">
        <v>84000</v>
      </c>
      <c r="E11" s="74" t="s">
        <v>120</v>
      </c>
      <c r="F11" s="95">
        <v>89541</v>
      </c>
      <c r="G11" s="98">
        <v>8056.1199999999953</v>
      </c>
      <c r="H11" s="101">
        <f t="shared" si="1"/>
        <v>97597.119999999995</v>
      </c>
    </row>
    <row r="12" spans="1:8" ht="27" customHeight="1">
      <c r="A12" s="75" t="s">
        <v>121</v>
      </c>
      <c r="B12" s="97">
        <v>57800</v>
      </c>
      <c r="C12" s="98"/>
      <c r="D12" s="96">
        <f t="shared" si="2"/>
        <v>57800</v>
      </c>
      <c r="E12" s="74" t="s">
        <v>122</v>
      </c>
      <c r="F12" s="95">
        <v>216705</v>
      </c>
      <c r="G12" s="98">
        <v>29973.089999999997</v>
      </c>
      <c r="H12" s="101">
        <f t="shared" si="1"/>
        <v>246678.09</v>
      </c>
    </row>
    <row r="13" spans="1:8" ht="27" customHeight="1">
      <c r="A13" s="75" t="s">
        <v>123</v>
      </c>
      <c r="B13" s="97">
        <v>24700</v>
      </c>
      <c r="C13" s="98"/>
      <c r="D13" s="96">
        <f t="shared" si="2"/>
        <v>24700</v>
      </c>
      <c r="E13" s="74" t="s">
        <v>124</v>
      </c>
      <c r="F13" s="95">
        <v>1889963</v>
      </c>
      <c r="G13" s="98">
        <v>-167897.39000000013</v>
      </c>
      <c r="H13" s="101">
        <f t="shared" si="1"/>
        <v>1722065.6099999999</v>
      </c>
    </row>
    <row r="14" spans="1:8" ht="27" customHeight="1">
      <c r="A14" s="75" t="s">
        <v>125</v>
      </c>
      <c r="B14" s="97">
        <v>52600</v>
      </c>
      <c r="C14" s="98"/>
      <c r="D14" s="96">
        <f t="shared" si="2"/>
        <v>52600</v>
      </c>
      <c r="E14" s="74" t="s">
        <v>126</v>
      </c>
      <c r="F14" s="95">
        <v>237041</v>
      </c>
      <c r="G14" s="98">
        <v>-14364.719999999972</v>
      </c>
      <c r="H14" s="101">
        <f t="shared" si="1"/>
        <v>222676.28000000003</v>
      </c>
    </row>
    <row r="15" spans="1:8" ht="27" customHeight="1">
      <c r="A15" s="75" t="s">
        <v>127</v>
      </c>
      <c r="B15" s="97">
        <v>34500</v>
      </c>
      <c r="C15" s="98"/>
      <c r="D15" s="96">
        <f t="shared" si="2"/>
        <v>34500</v>
      </c>
      <c r="E15" s="74" t="s">
        <v>128</v>
      </c>
      <c r="F15" s="95">
        <v>70687</v>
      </c>
      <c r="G15" s="98">
        <v>112553.85999999999</v>
      </c>
      <c r="H15" s="101">
        <f t="shared" si="1"/>
        <v>183240.86</v>
      </c>
    </row>
    <row r="16" spans="1:8" ht="27" customHeight="1">
      <c r="A16" s="75" t="s">
        <v>129</v>
      </c>
      <c r="B16" s="97">
        <v>14000</v>
      </c>
      <c r="C16" s="98"/>
      <c r="D16" s="96">
        <f t="shared" si="2"/>
        <v>14000</v>
      </c>
      <c r="E16" s="74" t="s">
        <v>130</v>
      </c>
      <c r="F16" s="95">
        <v>5724</v>
      </c>
      <c r="G16" s="98">
        <v>1420.5800000000017</v>
      </c>
      <c r="H16" s="101">
        <f t="shared" si="1"/>
        <v>7144.5800000000017</v>
      </c>
    </row>
    <row r="17" spans="1:8" ht="27" customHeight="1">
      <c r="A17" s="75" t="s">
        <v>131</v>
      </c>
      <c r="B17" s="98">
        <v>13000</v>
      </c>
      <c r="C17" s="98"/>
      <c r="D17" s="96">
        <f t="shared" si="2"/>
        <v>13000</v>
      </c>
      <c r="E17" s="74" t="s">
        <v>132</v>
      </c>
      <c r="F17" s="95">
        <v>749359</v>
      </c>
      <c r="G17" s="98">
        <v>1627458.7399999998</v>
      </c>
      <c r="H17" s="101">
        <f t="shared" si="1"/>
        <v>2376817.7399999998</v>
      </c>
    </row>
    <row r="18" spans="1:8" ht="27" customHeight="1">
      <c r="A18" s="75" t="s">
        <v>133</v>
      </c>
      <c r="B18" s="98">
        <v>32000</v>
      </c>
      <c r="C18" s="98"/>
      <c r="D18" s="96">
        <f t="shared" si="2"/>
        <v>32000</v>
      </c>
      <c r="E18" s="74" t="s">
        <v>134</v>
      </c>
      <c r="F18" s="95">
        <v>817803</v>
      </c>
      <c r="G18" s="98">
        <v>646855.28</v>
      </c>
      <c r="H18" s="101">
        <f t="shared" si="1"/>
        <v>1464658.28</v>
      </c>
    </row>
    <row r="19" spans="1:8" ht="27" customHeight="1">
      <c r="A19" s="75" t="s">
        <v>135</v>
      </c>
      <c r="B19" s="98">
        <v>5000</v>
      </c>
      <c r="C19" s="98"/>
      <c r="D19" s="96">
        <f t="shared" si="2"/>
        <v>5000</v>
      </c>
      <c r="E19" s="74" t="s">
        <v>136</v>
      </c>
      <c r="F19" s="95">
        <v>77121</v>
      </c>
      <c r="G19" s="98">
        <v>68096.899999999994</v>
      </c>
      <c r="H19" s="101">
        <f t="shared" si="1"/>
        <v>145217.9</v>
      </c>
    </row>
    <row r="20" spans="1:8" ht="27" customHeight="1">
      <c r="A20" s="73" t="s">
        <v>137</v>
      </c>
      <c r="B20" s="97">
        <f>SUM(B21:B28)</f>
        <v>760500</v>
      </c>
      <c r="C20" s="97">
        <f t="shared" ref="C20:D20" si="4">SUM(C21:C28)</f>
        <v>0</v>
      </c>
      <c r="D20" s="97">
        <f t="shared" si="4"/>
        <v>760500</v>
      </c>
      <c r="E20" s="74" t="s">
        <v>138</v>
      </c>
      <c r="F20" s="95">
        <v>147109</v>
      </c>
      <c r="G20" s="98">
        <v>52628.540000000008</v>
      </c>
      <c r="H20" s="101">
        <f t="shared" si="1"/>
        <v>199737.54</v>
      </c>
    </row>
    <row r="21" spans="1:8" ht="27" customHeight="1">
      <c r="A21" s="75" t="s">
        <v>139</v>
      </c>
      <c r="B21" s="97">
        <v>189000</v>
      </c>
      <c r="C21" s="98"/>
      <c r="D21" s="96">
        <f>SUM(B21:C21)</f>
        <v>189000</v>
      </c>
      <c r="E21" s="74" t="s">
        <v>140</v>
      </c>
      <c r="F21" s="95">
        <v>230</v>
      </c>
      <c r="G21" s="98">
        <v>0</v>
      </c>
      <c r="H21" s="101">
        <f t="shared" si="1"/>
        <v>230</v>
      </c>
    </row>
    <row r="22" spans="1:8" ht="27" customHeight="1">
      <c r="A22" s="75" t="s">
        <v>141</v>
      </c>
      <c r="B22" s="97">
        <v>127500</v>
      </c>
      <c r="C22" s="98"/>
      <c r="D22" s="96">
        <f t="shared" ref="D22:D28" si="5">SUM(B22:C22)</f>
        <v>127500</v>
      </c>
      <c r="E22" s="74" t="s">
        <v>142</v>
      </c>
      <c r="F22" s="95">
        <v>106734</v>
      </c>
      <c r="G22" s="98">
        <v>-12686.660000000003</v>
      </c>
      <c r="H22" s="101">
        <f t="shared" si="1"/>
        <v>94047.34</v>
      </c>
    </row>
    <row r="23" spans="1:8" ht="27" customHeight="1">
      <c r="A23" s="75" t="s">
        <v>143</v>
      </c>
      <c r="B23" s="97">
        <v>53000</v>
      </c>
      <c r="C23" s="98"/>
      <c r="D23" s="96">
        <f t="shared" si="5"/>
        <v>53000</v>
      </c>
      <c r="E23" s="74" t="s">
        <v>144</v>
      </c>
      <c r="F23" s="95">
        <v>340000</v>
      </c>
      <c r="G23" s="98">
        <v>-340000</v>
      </c>
      <c r="H23" s="101">
        <f t="shared" si="1"/>
        <v>0</v>
      </c>
    </row>
    <row r="24" spans="1:8" ht="27" customHeight="1">
      <c r="A24" s="75" t="s">
        <v>145</v>
      </c>
      <c r="B24" s="97">
        <v>5000</v>
      </c>
      <c r="C24" s="98"/>
      <c r="D24" s="96">
        <f t="shared" si="5"/>
        <v>5000</v>
      </c>
      <c r="E24" s="74" t="s">
        <v>146</v>
      </c>
      <c r="F24" s="95">
        <v>64835</v>
      </c>
      <c r="G24" s="98">
        <v>15039.020000000004</v>
      </c>
      <c r="H24" s="101">
        <f t="shared" si="1"/>
        <v>79874.02</v>
      </c>
    </row>
    <row r="25" spans="1:8" ht="27" customHeight="1">
      <c r="A25" s="75" t="s">
        <v>147</v>
      </c>
      <c r="B25" s="97">
        <v>255000</v>
      </c>
      <c r="C25" s="98"/>
      <c r="D25" s="96">
        <f t="shared" si="5"/>
        <v>255000</v>
      </c>
      <c r="E25" s="74" t="s">
        <v>148</v>
      </c>
      <c r="F25" s="95">
        <v>63109</v>
      </c>
      <c r="G25" s="98">
        <v>-43785.11</v>
      </c>
      <c r="H25" s="101">
        <f t="shared" si="1"/>
        <v>19323.89</v>
      </c>
    </row>
    <row r="26" spans="1:8" ht="27" customHeight="1">
      <c r="A26" s="75" t="s">
        <v>149</v>
      </c>
      <c r="B26" s="98">
        <v>0</v>
      </c>
      <c r="C26" s="98"/>
      <c r="D26" s="96">
        <f t="shared" si="5"/>
        <v>0</v>
      </c>
      <c r="E26" s="74" t="s">
        <v>150</v>
      </c>
      <c r="F26" s="95">
        <v>86000</v>
      </c>
      <c r="G26" s="98"/>
      <c r="H26" s="101">
        <f t="shared" si="1"/>
        <v>86000</v>
      </c>
    </row>
    <row r="27" spans="1:8" ht="27" customHeight="1">
      <c r="A27" s="75" t="s">
        <v>151</v>
      </c>
      <c r="B27" s="98">
        <v>0</v>
      </c>
      <c r="C27" s="98"/>
      <c r="D27" s="96">
        <f t="shared" si="5"/>
        <v>0</v>
      </c>
      <c r="E27" s="74" t="s">
        <v>152</v>
      </c>
      <c r="F27" s="95">
        <v>993251</v>
      </c>
      <c r="G27" s="98">
        <v>537613.13000000012</v>
      </c>
      <c r="H27" s="101">
        <f t="shared" si="1"/>
        <v>1530864.1300000001</v>
      </c>
    </row>
    <row r="28" spans="1:8" ht="27" customHeight="1">
      <c r="A28" s="75" t="s">
        <v>153</v>
      </c>
      <c r="B28" s="98">
        <v>131000</v>
      </c>
      <c r="C28" s="98"/>
      <c r="D28" s="96">
        <f t="shared" si="5"/>
        <v>131000</v>
      </c>
      <c r="E28" s="74" t="s">
        <v>154</v>
      </c>
      <c r="F28" s="95">
        <v>629772</v>
      </c>
      <c r="G28" s="98">
        <v>-161612.78000000003</v>
      </c>
      <c r="H28" s="101">
        <f t="shared" si="1"/>
        <v>468159.22</v>
      </c>
    </row>
    <row r="29" spans="1:8" ht="27" customHeight="1">
      <c r="A29" s="75"/>
      <c r="B29" s="98"/>
      <c r="C29" s="98"/>
      <c r="D29" s="96"/>
      <c r="E29" s="74" t="s">
        <v>221</v>
      </c>
      <c r="F29" s="95"/>
      <c r="G29" s="98">
        <v>1912.9</v>
      </c>
      <c r="H29" s="101">
        <f t="shared" si="1"/>
        <v>1912.9</v>
      </c>
    </row>
    <row r="30" spans="1:8" ht="27" customHeight="1">
      <c r="A30" s="75"/>
      <c r="B30" s="98"/>
      <c r="C30" s="98"/>
      <c r="D30" s="96"/>
      <c r="E30" s="74"/>
      <c r="F30" s="95"/>
      <c r="G30" s="98"/>
      <c r="H30" s="101"/>
    </row>
    <row r="31" spans="1:8" ht="27" customHeight="1">
      <c r="A31" s="71" t="s">
        <v>155</v>
      </c>
      <c r="B31" s="100">
        <f>SUM(B6,B20)</f>
        <v>2401000</v>
      </c>
      <c r="C31" s="100">
        <f t="shared" ref="C31:D31" si="6">SUM(C6,C20)</f>
        <v>0</v>
      </c>
      <c r="D31" s="100">
        <f t="shared" si="6"/>
        <v>2401000</v>
      </c>
      <c r="E31" s="71" t="s">
        <v>156</v>
      </c>
      <c r="F31" s="114">
        <f>SUM(F6:F29)</f>
        <v>8539914</v>
      </c>
      <c r="G31" s="114">
        <f t="shared" ref="G31:H31" si="7">SUM(G6:G29)</f>
        <v>3100942.5799999996</v>
      </c>
      <c r="H31" s="114">
        <f t="shared" si="7"/>
        <v>11640856.580000002</v>
      </c>
    </row>
    <row r="32" spans="1:8" ht="27" customHeight="1">
      <c r="A32" s="76" t="s">
        <v>157</v>
      </c>
      <c r="B32" s="96">
        <f>SUM(B33:B38)</f>
        <v>24381214</v>
      </c>
      <c r="C32" s="96">
        <f t="shared" ref="C32:D32" si="8">SUM(C33:C38)</f>
        <v>11952453.33</v>
      </c>
      <c r="D32" s="96">
        <f t="shared" si="8"/>
        <v>36333667.329999998</v>
      </c>
      <c r="E32" s="76" t="s">
        <v>158</v>
      </c>
      <c r="F32" s="95">
        <f>SUM(F33:F38)</f>
        <v>18242300</v>
      </c>
      <c r="G32" s="95">
        <f t="shared" ref="G32:H32" si="9">SUM(G33:G38)</f>
        <v>8851510.2800000012</v>
      </c>
      <c r="H32" s="95">
        <f t="shared" si="9"/>
        <v>27093810.280000001</v>
      </c>
    </row>
    <row r="33" spans="1:8" ht="27" customHeight="1">
      <c r="A33" s="77" t="s">
        <v>159</v>
      </c>
      <c r="B33" s="96">
        <v>20394400</v>
      </c>
      <c r="C33" s="96">
        <v>9704125</v>
      </c>
      <c r="D33" s="96">
        <f>SUM(B33:C33)</f>
        <v>30098525</v>
      </c>
      <c r="E33" s="78" t="s">
        <v>160</v>
      </c>
      <c r="F33" s="95">
        <v>15599399</v>
      </c>
      <c r="G33" s="95">
        <v>6611672</v>
      </c>
      <c r="H33" s="95">
        <f>SUM(F33:G33)</f>
        <v>22211071</v>
      </c>
    </row>
    <row r="34" spans="1:8" ht="27" customHeight="1">
      <c r="A34" s="74" t="s">
        <v>161</v>
      </c>
      <c r="B34" s="98">
        <v>618892</v>
      </c>
      <c r="C34" s="98">
        <v>43519.62</v>
      </c>
      <c r="D34" s="96">
        <f t="shared" ref="D34:D37" si="10">SUM(B34:C34)</f>
        <v>662411.62</v>
      </c>
      <c r="E34" s="77" t="s">
        <v>162</v>
      </c>
      <c r="F34" s="101">
        <v>1243481</v>
      </c>
      <c r="G34" s="101"/>
      <c r="H34" s="95">
        <f t="shared" ref="H34:H40" si="11">SUM(F34:G34)</f>
        <v>1243481</v>
      </c>
    </row>
    <row r="35" spans="1:8" ht="27" customHeight="1">
      <c r="A35" s="74" t="s">
        <v>163</v>
      </c>
      <c r="B35" s="101">
        <v>400000</v>
      </c>
      <c r="C35" s="101">
        <v>52808.710000000021</v>
      </c>
      <c r="D35" s="96">
        <f t="shared" si="10"/>
        <v>452808.71</v>
      </c>
      <c r="E35" s="74"/>
      <c r="F35" s="101"/>
      <c r="G35" s="101"/>
      <c r="H35" s="95">
        <f t="shared" si="11"/>
        <v>0</v>
      </c>
    </row>
    <row r="36" spans="1:8" ht="27" customHeight="1">
      <c r="A36" s="74" t="s">
        <v>164</v>
      </c>
      <c r="B36" s="101">
        <v>216511</v>
      </c>
      <c r="C36" s="101"/>
      <c r="D36" s="96">
        <f t="shared" si="10"/>
        <v>216511</v>
      </c>
      <c r="E36" s="74" t="s">
        <v>165</v>
      </c>
      <c r="F36" s="101"/>
      <c r="G36" s="101"/>
      <c r="H36" s="95">
        <f t="shared" si="11"/>
        <v>0</v>
      </c>
    </row>
    <row r="37" spans="1:8" ht="27" customHeight="1">
      <c r="A37" s="74" t="s">
        <v>166</v>
      </c>
      <c r="B37" s="101">
        <v>2420000</v>
      </c>
      <c r="C37" s="101">
        <v>2152000</v>
      </c>
      <c r="D37" s="96">
        <f t="shared" si="10"/>
        <v>4572000</v>
      </c>
      <c r="E37" s="74" t="s">
        <v>167</v>
      </c>
      <c r="F37" s="101">
        <v>420</v>
      </c>
      <c r="G37" s="101">
        <v>805838.28</v>
      </c>
      <c r="H37" s="95">
        <f t="shared" si="11"/>
        <v>806258.28</v>
      </c>
    </row>
    <row r="38" spans="1:8" ht="27" customHeight="1">
      <c r="A38" s="74" t="s">
        <v>169</v>
      </c>
      <c r="B38" s="101">
        <v>331411</v>
      </c>
      <c r="C38" s="101"/>
      <c r="D38" s="96">
        <f t="shared" ref="D38" si="12">SUM(B38:C38)</f>
        <v>331411</v>
      </c>
      <c r="E38" s="74" t="s">
        <v>168</v>
      </c>
      <c r="F38" s="101">
        <v>1399000</v>
      </c>
      <c r="G38" s="101">
        <v>1434000</v>
      </c>
      <c r="H38" s="95">
        <f t="shared" si="11"/>
        <v>2833000</v>
      </c>
    </row>
    <row r="39" spans="1:8" ht="27" customHeight="1">
      <c r="A39" s="74"/>
      <c r="B39" s="101"/>
      <c r="C39" s="101"/>
      <c r="D39" s="96"/>
      <c r="E39" s="74"/>
      <c r="F39" s="101"/>
      <c r="G39" s="101"/>
      <c r="H39" s="95"/>
    </row>
    <row r="40" spans="1:8" ht="27" customHeight="1">
      <c r="A40" s="74"/>
      <c r="B40" s="101"/>
      <c r="C40" s="101"/>
      <c r="D40" s="96"/>
      <c r="E40" s="74"/>
      <c r="F40" s="101"/>
      <c r="G40" s="101"/>
      <c r="H40" s="95">
        <f t="shared" si="11"/>
        <v>0</v>
      </c>
    </row>
    <row r="41" spans="1:8" ht="27" customHeight="1">
      <c r="A41" s="72" t="s">
        <v>170</v>
      </c>
      <c r="B41" s="102">
        <f>SUM(B31:B32)</f>
        <v>26782214</v>
      </c>
      <c r="C41" s="102">
        <f>SUM(C31:C32)</f>
        <v>11952453.33</v>
      </c>
      <c r="D41" s="102">
        <f>SUM(D31:D32)</f>
        <v>38734667.329999998</v>
      </c>
      <c r="E41" s="72" t="s">
        <v>171</v>
      </c>
      <c r="F41" s="102">
        <f>SUM(F31:F32)</f>
        <v>26782214</v>
      </c>
      <c r="G41" s="102">
        <f>SUM(G31:G32)</f>
        <v>11952452.860000001</v>
      </c>
      <c r="H41" s="102">
        <f>SUM(H31:H32)</f>
        <v>38734666.859999999</v>
      </c>
    </row>
    <row r="48" spans="1:8">
      <c r="G48" s="79"/>
    </row>
    <row r="49" spans="6:7">
      <c r="F49" s="165"/>
      <c r="G49" s="165"/>
    </row>
    <row r="50" spans="6:7">
      <c r="G50" s="79"/>
    </row>
  </sheetData>
  <mergeCells count="5">
    <mergeCell ref="A2:H2"/>
    <mergeCell ref="F3:H3"/>
    <mergeCell ref="A4:D4"/>
    <mergeCell ref="E4:H4"/>
    <mergeCell ref="F49:G49"/>
  </mergeCells>
  <phoneticPr fontId="17" type="noConversion"/>
  <printOptions horizontalCentered="1"/>
  <pageMargins left="0.31496062992125984" right="0.31496062992125984" top="0.62992125984251968" bottom="0.55118110236220474" header="0.23622047244094491" footer="0.19685039370078741"/>
  <pageSetup paperSize="9" scale="92" firstPageNumber="23" fitToHeight="10" orientation="landscape" useFirstPageNumber="1" r:id="rId1"/>
  <headerFooter>
    <oddFooter>&amp;C▬ &amp;P ▬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showZeros="0" zoomScaleNormal="100" workbookViewId="0">
      <selection activeCell="A2" sqref="A2:H2"/>
    </sheetView>
  </sheetViews>
  <sheetFormatPr defaultColWidth="9.125" defaultRowHeight="14.25"/>
  <cols>
    <col min="1" max="1" width="39.375" style="81" bestFit="1" customWidth="1"/>
    <col min="2" max="4" width="12.625" style="81" customWidth="1"/>
    <col min="5" max="5" width="28.625" style="81" customWidth="1"/>
    <col min="6" max="8" width="12.625" style="81" customWidth="1"/>
    <col min="9" max="16384" width="9.125" style="81"/>
  </cols>
  <sheetData>
    <row r="1" spans="1:11" ht="18.75">
      <c r="A1" s="80" t="s">
        <v>199</v>
      </c>
    </row>
    <row r="2" spans="1:11" ht="46.5" customHeight="1">
      <c r="A2" s="166" t="s">
        <v>200</v>
      </c>
      <c r="B2" s="166"/>
      <c r="C2" s="166"/>
      <c r="D2" s="166"/>
      <c r="E2" s="166"/>
      <c r="F2" s="166"/>
      <c r="G2" s="166"/>
      <c r="H2" s="166"/>
    </row>
    <row r="3" spans="1:11" ht="18" customHeight="1">
      <c r="A3" s="167"/>
      <c r="B3" s="167"/>
      <c r="C3" s="167"/>
      <c r="D3" s="167"/>
      <c r="E3" s="167"/>
      <c r="F3" s="167"/>
      <c r="G3" s="82"/>
      <c r="H3" s="83" t="s">
        <v>172</v>
      </c>
    </row>
    <row r="4" spans="1:11" ht="27.2" customHeight="1">
      <c r="A4" s="84" t="s">
        <v>173</v>
      </c>
      <c r="B4" s="84" t="s">
        <v>174</v>
      </c>
      <c r="C4" s="85" t="s">
        <v>175</v>
      </c>
      <c r="D4" s="84" t="s">
        <v>219</v>
      </c>
      <c r="E4" s="84" t="s">
        <v>173</v>
      </c>
      <c r="F4" s="84" t="s">
        <v>174</v>
      </c>
      <c r="G4" s="85" t="s">
        <v>175</v>
      </c>
      <c r="H4" s="84" t="s">
        <v>219</v>
      </c>
    </row>
    <row r="5" spans="1:11" ht="27.2" customHeight="1">
      <c r="A5" s="86" t="s">
        <v>176</v>
      </c>
      <c r="B5" s="111">
        <v>1200</v>
      </c>
      <c r="C5" s="111"/>
      <c r="D5" s="111">
        <f>SUM(B5:C5)</f>
        <v>1200</v>
      </c>
      <c r="E5" s="86" t="s">
        <v>222</v>
      </c>
      <c r="F5" s="103">
        <v>1500</v>
      </c>
      <c r="G5" s="104">
        <v>-1060</v>
      </c>
      <c r="H5" s="104">
        <f>SUM(F5:G5)</f>
        <v>440</v>
      </c>
    </row>
    <row r="6" spans="1:11" ht="27.2" customHeight="1">
      <c r="A6" s="86" t="s">
        <v>177</v>
      </c>
      <c r="B6" s="111">
        <v>6000</v>
      </c>
      <c r="C6" s="111"/>
      <c r="D6" s="111">
        <f t="shared" ref="D6" si="0">SUM(B6:C6)</f>
        <v>6000</v>
      </c>
      <c r="E6" s="86" t="s">
        <v>223</v>
      </c>
      <c r="F6" s="103"/>
      <c r="G6" s="104">
        <v>10896</v>
      </c>
      <c r="H6" s="104">
        <f t="shared" ref="H6:H11" si="1">SUM(F6:G6)</f>
        <v>10896</v>
      </c>
    </row>
    <row r="7" spans="1:11" ht="27.2" customHeight="1">
      <c r="A7" s="86" t="s">
        <v>178</v>
      </c>
      <c r="B7" s="111">
        <v>950000</v>
      </c>
      <c r="C7" s="111"/>
      <c r="D7" s="111">
        <f t="shared" ref="D7:D10" si="2">SUM(B7:C7)</f>
        <v>950000</v>
      </c>
      <c r="E7" s="86" t="s">
        <v>224</v>
      </c>
      <c r="F7" s="103">
        <v>4800</v>
      </c>
      <c r="G7" s="104">
        <v>1200</v>
      </c>
      <c r="H7" s="104">
        <f t="shared" si="1"/>
        <v>6000</v>
      </c>
    </row>
    <row r="8" spans="1:11" ht="27.2" customHeight="1">
      <c r="A8" s="86" t="s">
        <v>179</v>
      </c>
      <c r="B8" s="111">
        <v>37720</v>
      </c>
      <c r="C8" s="111"/>
      <c r="D8" s="111">
        <f t="shared" si="2"/>
        <v>37720</v>
      </c>
      <c r="E8" s="86" t="s">
        <v>225</v>
      </c>
      <c r="F8" s="103">
        <v>828077</v>
      </c>
      <c r="G8" s="104">
        <v>3406</v>
      </c>
      <c r="H8" s="104">
        <f t="shared" si="1"/>
        <v>831483</v>
      </c>
    </row>
    <row r="9" spans="1:11" ht="27.2" customHeight="1">
      <c r="A9" s="86" t="s">
        <v>180</v>
      </c>
      <c r="B9" s="111">
        <v>53000</v>
      </c>
      <c r="C9" s="111"/>
      <c r="D9" s="111">
        <f t="shared" si="2"/>
        <v>53000</v>
      </c>
      <c r="E9" s="86" t="s">
        <v>226</v>
      </c>
      <c r="F9" s="103">
        <v>85220</v>
      </c>
      <c r="G9" s="104">
        <v>10943</v>
      </c>
      <c r="H9" s="104">
        <f t="shared" si="1"/>
        <v>96163</v>
      </c>
    </row>
    <row r="10" spans="1:11" ht="27.2" customHeight="1">
      <c r="A10" s="86"/>
      <c r="B10" s="111"/>
      <c r="C10" s="111"/>
      <c r="D10" s="111">
        <f t="shared" si="2"/>
        <v>0</v>
      </c>
      <c r="E10" s="86" t="s">
        <v>227</v>
      </c>
      <c r="F10" s="103">
        <v>7820</v>
      </c>
      <c r="G10" s="104">
        <v>468</v>
      </c>
      <c r="H10" s="104">
        <f t="shared" si="1"/>
        <v>8288</v>
      </c>
    </row>
    <row r="11" spans="1:11" ht="27.2" customHeight="1">
      <c r="A11" s="86"/>
      <c r="B11" s="111"/>
      <c r="C11" s="111"/>
      <c r="D11" s="111"/>
      <c r="E11" s="88" t="s">
        <v>228</v>
      </c>
      <c r="F11" s="105">
        <v>110</v>
      </c>
      <c r="G11" s="104">
        <v>22</v>
      </c>
      <c r="H11" s="104">
        <f t="shared" si="1"/>
        <v>132</v>
      </c>
    </row>
    <row r="12" spans="1:11" ht="27.2" customHeight="1">
      <c r="A12" s="86"/>
      <c r="B12" s="111"/>
      <c r="C12" s="111"/>
      <c r="D12" s="111"/>
      <c r="E12" s="89"/>
      <c r="F12" s="106"/>
      <c r="G12" s="107"/>
      <c r="H12" s="106"/>
    </row>
    <row r="13" spans="1:11" ht="27.2" customHeight="1">
      <c r="A13" s="90" t="s">
        <v>181</v>
      </c>
      <c r="B13" s="111">
        <f>SUM(B5:B11)</f>
        <v>1047920</v>
      </c>
      <c r="C13" s="111">
        <f>SUM(C5:C11)</f>
        <v>0</v>
      </c>
      <c r="D13" s="111">
        <f>SUM(D5:D11)</f>
        <v>1047920</v>
      </c>
      <c r="E13" s="90" t="s">
        <v>182</v>
      </c>
      <c r="F13" s="108">
        <f>SUM(F5:F12)</f>
        <v>927527</v>
      </c>
      <c r="G13" s="108">
        <f t="shared" ref="G13:H13" si="3">SUM(G5:G12)</f>
        <v>25875</v>
      </c>
      <c r="H13" s="108">
        <f t="shared" si="3"/>
        <v>953402</v>
      </c>
      <c r="K13" s="115"/>
    </row>
    <row r="14" spans="1:11" ht="27.2" customHeight="1">
      <c r="A14" s="86" t="s">
        <v>183</v>
      </c>
      <c r="B14" s="111">
        <v>151005</v>
      </c>
      <c r="C14" s="111">
        <v>27678</v>
      </c>
      <c r="D14" s="111">
        <f>SUM(B14:C14)</f>
        <v>178683</v>
      </c>
      <c r="E14" s="86" t="s">
        <v>184</v>
      </c>
      <c r="F14" s="104">
        <v>84818</v>
      </c>
      <c r="G14" s="104">
        <v>27906.100000000006</v>
      </c>
      <c r="H14" s="104">
        <f>SUM(F14:G14)</f>
        <v>112724.1</v>
      </c>
    </row>
    <row r="15" spans="1:11" ht="27.2" customHeight="1">
      <c r="A15" s="86" t="s">
        <v>185</v>
      </c>
      <c r="B15" s="111"/>
      <c r="C15" s="111"/>
      <c r="D15" s="111">
        <f t="shared" ref="D15:D18" si="4">SUM(B15:C15)</f>
        <v>0</v>
      </c>
      <c r="E15" s="86" t="s">
        <v>186</v>
      </c>
      <c r="F15" s="104"/>
      <c r="G15" s="104"/>
      <c r="H15" s="104">
        <f t="shared" ref="H15:H19" si="5">SUM(F15:G15)</f>
        <v>0</v>
      </c>
    </row>
    <row r="16" spans="1:11" ht="27.2" customHeight="1">
      <c r="A16" s="86" t="s">
        <v>187</v>
      </c>
      <c r="B16" s="111">
        <v>230530</v>
      </c>
      <c r="C16" s="111">
        <v>6103</v>
      </c>
      <c r="D16" s="111">
        <f t="shared" si="4"/>
        <v>236633</v>
      </c>
      <c r="E16" s="86" t="s">
        <v>188</v>
      </c>
      <c r="F16" s="104">
        <v>209600</v>
      </c>
      <c r="G16" s="104"/>
      <c r="H16" s="104">
        <f t="shared" si="5"/>
        <v>209600</v>
      </c>
    </row>
    <row r="17" spans="1:8" ht="27.2" customHeight="1">
      <c r="A17" s="86" t="s">
        <v>189</v>
      </c>
      <c r="B17" s="111"/>
      <c r="C17" s="111"/>
      <c r="D17" s="111">
        <f t="shared" si="4"/>
        <v>0</v>
      </c>
      <c r="E17" s="86" t="s">
        <v>190</v>
      </c>
      <c r="F17" s="104"/>
      <c r="G17" s="104"/>
      <c r="H17" s="104">
        <f t="shared" si="5"/>
        <v>0</v>
      </c>
    </row>
    <row r="18" spans="1:8" ht="27.2" customHeight="1">
      <c r="A18" s="86" t="s">
        <v>191</v>
      </c>
      <c r="B18" s="111">
        <v>1580000</v>
      </c>
      <c r="C18" s="111">
        <v>3145000</v>
      </c>
      <c r="D18" s="111">
        <f t="shared" si="4"/>
        <v>4725000</v>
      </c>
      <c r="E18" s="86" t="s">
        <v>192</v>
      </c>
      <c r="F18" s="109">
        <v>1580000</v>
      </c>
      <c r="G18" s="109">
        <v>3125000</v>
      </c>
      <c r="H18" s="104">
        <f t="shared" si="5"/>
        <v>4705000</v>
      </c>
    </row>
    <row r="19" spans="1:8" ht="27.2" customHeight="1">
      <c r="A19" s="86"/>
      <c r="B19" s="111"/>
      <c r="C19" s="111"/>
      <c r="D19" s="111"/>
      <c r="E19" s="86" t="s">
        <v>193</v>
      </c>
      <c r="F19" s="104">
        <v>207510</v>
      </c>
      <c r="G19" s="104"/>
      <c r="H19" s="104">
        <f t="shared" si="5"/>
        <v>207510</v>
      </c>
    </row>
    <row r="20" spans="1:8" ht="27.2" customHeight="1">
      <c r="A20" s="86"/>
      <c r="B20" s="111"/>
      <c r="C20" s="111"/>
      <c r="D20" s="111"/>
      <c r="E20" s="86"/>
      <c r="F20" s="104"/>
      <c r="G20" s="104"/>
      <c r="H20" s="104"/>
    </row>
    <row r="21" spans="1:8" ht="27.2" customHeight="1">
      <c r="A21" s="86"/>
      <c r="B21" s="111"/>
      <c r="C21" s="111"/>
      <c r="D21" s="111"/>
      <c r="E21" s="86"/>
      <c r="F21" s="104"/>
      <c r="G21" s="104"/>
      <c r="H21" s="104"/>
    </row>
    <row r="22" spans="1:8" ht="27.2" customHeight="1">
      <c r="A22" s="86"/>
      <c r="B22" s="111"/>
      <c r="C22" s="111"/>
      <c r="D22" s="111"/>
      <c r="E22" s="86"/>
      <c r="F22" s="104"/>
      <c r="G22" s="104"/>
      <c r="H22" s="104"/>
    </row>
    <row r="23" spans="1:8" ht="27.2" customHeight="1">
      <c r="A23" s="91" t="s">
        <v>194</v>
      </c>
      <c r="B23" s="112">
        <f>SUM(B13:B18)</f>
        <v>3009455</v>
      </c>
      <c r="C23" s="112">
        <f t="shared" ref="C23:D23" si="6">SUM(C13:C18)</f>
        <v>3178781</v>
      </c>
      <c r="D23" s="112">
        <f t="shared" si="6"/>
        <v>6188236</v>
      </c>
      <c r="E23" s="93" t="s">
        <v>195</v>
      </c>
      <c r="F23" s="110">
        <f>SUM(F13:F19)</f>
        <v>3009455</v>
      </c>
      <c r="G23" s="110">
        <f t="shared" ref="G23:H23" si="7">SUM(G13:G19)</f>
        <v>3178781.1</v>
      </c>
      <c r="H23" s="110">
        <f t="shared" si="7"/>
        <v>6188236.0999999996</v>
      </c>
    </row>
    <row r="24" spans="1:8" ht="25.5" customHeight="1">
      <c r="A24" s="94"/>
      <c r="B24" s="94"/>
      <c r="C24" s="94"/>
      <c r="D24" s="94"/>
      <c r="E24" s="94"/>
      <c r="F24" s="94"/>
      <c r="G24" s="94"/>
      <c r="H24" s="94"/>
    </row>
    <row r="25" spans="1:8" ht="25.5" customHeight="1">
      <c r="A25" s="94"/>
      <c r="B25" s="94"/>
      <c r="C25" s="94"/>
      <c r="D25" s="94"/>
      <c r="E25" s="94"/>
      <c r="F25" s="94"/>
      <c r="G25" s="94"/>
      <c r="H25" s="94"/>
    </row>
    <row r="26" spans="1:8" ht="25.5" customHeight="1">
      <c r="A26" s="94"/>
      <c r="B26" s="94"/>
      <c r="C26" s="94"/>
      <c r="D26" s="94"/>
      <c r="E26" s="94"/>
      <c r="F26" s="94"/>
      <c r="G26" s="94"/>
      <c r="H26" s="113"/>
    </row>
    <row r="27" spans="1:8" ht="25.5" customHeight="1">
      <c r="A27" s="94"/>
      <c r="B27" s="94"/>
      <c r="C27" s="94"/>
      <c r="D27" s="94"/>
      <c r="E27" s="94"/>
      <c r="F27" s="94"/>
      <c r="G27" s="94"/>
      <c r="H27" s="94"/>
    </row>
    <row r="28" spans="1:8" ht="25.5" customHeight="1">
      <c r="A28" s="94"/>
      <c r="B28" s="94"/>
      <c r="C28" s="94"/>
      <c r="D28" s="94"/>
      <c r="E28" s="94"/>
      <c r="F28" s="94"/>
      <c r="G28" s="94"/>
      <c r="H28" s="94"/>
    </row>
    <row r="29" spans="1:8" ht="21.95" customHeight="1">
      <c r="A29" s="94"/>
      <c r="B29" s="94"/>
      <c r="C29" s="94"/>
      <c r="D29" s="94"/>
      <c r="E29" s="94"/>
      <c r="F29" s="94"/>
      <c r="G29" s="94"/>
      <c r="H29" s="94"/>
    </row>
    <row r="30" spans="1:8">
      <c r="A30" s="94"/>
      <c r="B30" s="94"/>
      <c r="C30" s="94"/>
      <c r="D30" s="94"/>
      <c r="E30" s="94"/>
      <c r="F30" s="94"/>
      <c r="G30" s="94"/>
      <c r="H30" s="94"/>
    </row>
    <row r="31" spans="1:8">
      <c r="A31" s="94"/>
      <c r="B31" s="94"/>
      <c r="C31" s="94"/>
      <c r="D31" s="94"/>
      <c r="E31" s="94"/>
      <c r="F31" s="94"/>
      <c r="G31" s="94"/>
      <c r="H31" s="94"/>
    </row>
    <row r="32" spans="1:8">
      <c r="A32" s="94"/>
      <c r="B32" s="94"/>
      <c r="C32" s="94"/>
      <c r="D32" s="94"/>
      <c r="E32" s="94"/>
      <c r="F32" s="94"/>
      <c r="G32" s="94"/>
      <c r="H32" s="94"/>
    </row>
    <row r="33" spans="1:8">
      <c r="A33" s="94"/>
      <c r="B33" s="94"/>
      <c r="C33" s="94"/>
      <c r="D33" s="94"/>
      <c r="E33" s="94"/>
      <c r="F33" s="94"/>
      <c r="G33" s="94"/>
      <c r="H33" s="94"/>
    </row>
    <row r="34" spans="1:8">
      <c r="A34" s="94"/>
      <c r="B34" s="94"/>
      <c r="C34" s="94"/>
      <c r="D34" s="94"/>
      <c r="E34" s="94"/>
      <c r="F34" s="94"/>
      <c r="G34" s="94"/>
      <c r="H34" s="94"/>
    </row>
    <row r="35" spans="1:8">
      <c r="A35" s="94"/>
      <c r="B35" s="94"/>
      <c r="C35" s="94"/>
      <c r="D35" s="94"/>
      <c r="E35" s="94"/>
      <c r="F35" s="94"/>
      <c r="G35" s="94"/>
      <c r="H35" s="94"/>
    </row>
    <row r="36" spans="1:8">
      <c r="A36" s="94"/>
      <c r="B36" s="94"/>
      <c r="C36" s="94"/>
      <c r="D36" s="94"/>
      <c r="E36" s="94"/>
      <c r="F36" s="94"/>
      <c r="G36" s="94"/>
      <c r="H36" s="94"/>
    </row>
    <row r="37" spans="1:8">
      <c r="A37" s="94"/>
      <c r="B37" s="94"/>
      <c r="C37" s="94"/>
      <c r="D37" s="94"/>
      <c r="E37" s="94"/>
      <c r="F37" s="94"/>
      <c r="G37" s="94"/>
      <c r="H37" s="94"/>
    </row>
    <row r="38" spans="1:8">
      <c r="A38" s="94"/>
      <c r="B38" s="94"/>
      <c r="C38" s="94"/>
      <c r="D38" s="94"/>
      <c r="E38" s="94"/>
      <c r="F38" s="94"/>
      <c r="G38" s="94"/>
      <c r="H38" s="94"/>
    </row>
    <row r="39" spans="1:8">
      <c r="A39" s="94"/>
      <c r="B39" s="94"/>
      <c r="C39" s="94"/>
      <c r="D39" s="94"/>
      <c r="E39" s="94"/>
      <c r="F39" s="94"/>
      <c r="G39" s="94"/>
      <c r="H39" s="94"/>
    </row>
    <row r="40" spans="1:8">
      <c r="A40" s="94"/>
      <c r="B40" s="94"/>
      <c r="C40" s="94"/>
      <c r="D40" s="94"/>
      <c r="E40" s="94"/>
      <c r="F40" s="94"/>
      <c r="G40" s="94"/>
      <c r="H40" s="94"/>
    </row>
    <row r="41" spans="1:8">
      <c r="A41" s="94"/>
      <c r="B41" s="94"/>
      <c r="C41" s="94"/>
      <c r="D41" s="94"/>
      <c r="E41" s="94"/>
      <c r="F41" s="94"/>
      <c r="G41" s="94"/>
      <c r="H41" s="94"/>
    </row>
    <row r="42" spans="1:8">
      <c r="A42" s="94"/>
      <c r="B42" s="94"/>
      <c r="C42" s="94"/>
      <c r="D42" s="94"/>
      <c r="E42" s="94"/>
      <c r="F42" s="94"/>
      <c r="G42" s="94"/>
      <c r="H42" s="94"/>
    </row>
    <row r="43" spans="1:8">
      <c r="A43" s="94"/>
      <c r="B43" s="94"/>
      <c r="C43" s="94"/>
      <c r="D43" s="94"/>
      <c r="E43" s="94"/>
      <c r="F43" s="94"/>
      <c r="G43" s="94"/>
      <c r="H43" s="94"/>
    </row>
    <row r="44" spans="1:8">
      <c r="A44" s="94"/>
      <c r="B44" s="94"/>
      <c r="C44" s="94"/>
      <c r="D44" s="94"/>
      <c r="E44" s="94"/>
      <c r="F44" s="94"/>
      <c r="G44" s="94"/>
      <c r="H44" s="94"/>
    </row>
    <row r="45" spans="1:8">
      <c r="A45" s="94"/>
      <c r="B45" s="94"/>
      <c r="C45" s="94"/>
      <c r="D45" s="94"/>
      <c r="E45" s="94"/>
      <c r="F45" s="94"/>
      <c r="G45" s="94"/>
      <c r="H45" s="94"/>
    </row>
    <row r="46" spans="1:8">
      <c r="A46" s="94"/>
      <c r="B46" s="94"/>
      <c r="C46" s="94"/>
      <c r="D46" s="94"/>
      <c r="E46" s="94"/>
      <c r="F46" s="94"/>
      <c r="G46" s="94"/>
      <c r="H46" s="94"/>
    </row>
    <row r="47" spans="1:8">
      <c r="A47" s="94"/>
      <c r="B47" s="94"/>
      <c r="C47" s="94"/>
      <c r="D47" s="94"/>
      <c r="E47" s="94"/>
      <c r="F47" s="94"/>
      <c r="G47" s="94"/>
      <c r="H47" s="94"/>
    </row>
    <row r="48" spans="1:8">
      <c r="A48" s="94"/>
      <c r="B48" s="94"/>
      <c r="C48" s="94"/>
      <c r="D48" s="94"/>
      <c r="E48" s="94"/>
      <c r="F48" s="94"/>
      <c r="G48" s="94"/>
      <c r="H48" s="94"/>
    </row>
    <row r="49" spans="1:8">
      <c r="A49" s="94"/>
      <c r="B49" s="94"/>
      <c r="C49" s="94"/>
      <c r="D49" s="94"/>
      <c r="E49" s="94"/>
      <c r="F49" s="94"/>
      <c r="G49" s="94"/>
      <c r="H49" s="94"/>
    </row>
    <row r="50" spans="1:8">
      <c r="A50" s="94"/>
      <c r="B50" s="94"/>
      <c r="C50" s="94"/>
      <c r="D50" s="94"/>
      <c r="E50" s="94"/>
      <c r="F50" s="94"/>
      <c r="G50" s="94"/>
      <c r="H50" s="94"/>
    </row>
    <row r="51" spans="1:8">
      <c r="A51" s="94"/>
      <c r="B51" s="94"/>
      <c r="C51" s="94"/>
      <c r="D51" s="94"/>
      <c r="E51" s="94"/>
      <c r="F51" s="94"/>
      <c r="G51" s="94"/>
      <c r="H51" s="94"/>
    </row>
    <row r="52" spans="1:8">
      <c r="A52" s="94"/>
      <c r="B52" s="94"/>
      <c r="C52" s="94"/>
      <c r="D52" s="94"/>
      <c r="E52" s="94"/>
      <c r="F52" s="94"/>
      <c r="G52" s="94"/>
      <c r="H52" s="94"/>
    </row>
    <row r="53" spans="1:8">
      <c r="A53" s="94"/>
      <c r="B53" s="94"/>
      <c r="C53" s="94"/>
      <c r="D53" s="94"/>
      <c r="E53" s="94"/>
      <c r="F53" s="94"/>
      <c r="G53" s="94"/>
      <c r="H53" s="94"/>
    </row>
    <row r="54" spans="1:8">
      <c r="A54" s="94"/>
      <c r="B54" s="94"/>
      <c r="C54" s="94"/>
      <c r="D54" s="94"/>
      <c r="E54" s="94"/>
      <c r="F54" s="94"/>
      <c r="G54" s="94"/>
      <c r="H54" s="94"/>
    </row>
    <row r="55" spans="1:8">
      <c r="A55" s="94"/>
      <c r="B55" s="94"/>
      <c r="C55" s="94"/>
      <c r="D55" s="94"/>
      <c r="E55" s="94"/>
      <c r="F55" s="94"/>
      <c r="G55" s="94"/>
      <c r="H55" s="94"/>
    </row>
    <row r="56" spans="1:8">
      <c r="A56" s="94"/>
      <c r="B56" s="94"/>
      <c r="C56" s="94"/>
      <c r="D56" s="94"/>
      <c r="E56" s="94"/>
      <c r="F56" s="94"/>
      <c r="G56" s="94"/>
      <c r="H56" s="94"/>
    </row>
    <row r="57" spans="1:8">
      <c r="A57" s="94"/>
      <c r="B57" s="94"/>
      <c r="C57" s="94"/>
      <c r="D57" s="94"/>
      <c r="E57" s="94"/>
      <c r="F57" s="94"/>
      <c r="G57" s="94"/>
      <c r="H57" s="94"/>
    </row>
    <row r="58" spans="1:8">
      <c r="A58" s="94"/>
      <c r="B58" s="94"/>
      <c r="C58" s="94"/>
      <c r="D58" s="94"/>
      <c r="E58" s="94"/>
      <c r="F58" s="94"/>
      <c r="G58" s="94"/>
      <c r="H58" s="94"/>
    </row>
    <row r="59" spans="1:8">
      <c r="A59" s="94"/>
      <c r="B59" s="94"/>
      <c r="C59" s="94"/>
      <c r="D59" s="94"/>
      <c r="E59" s="94"/>
      <c r="F59" s="94"/>
      <c r="G59" s="94"/>
      <c r="H59" s="94"/>
    </row>
    <row r="60" spans="1:8">
      <c r="A60" s="94"/>
      <c r="B60" s="94"/>
      <c r="C60" s="94"/>
      <c r="D60" s="94"/>
      <c r="E60" s="94"/>
      <c r="F60" s="94"/>
      <c r="G60" s="94"/>
      <c r="H60" s="94"/>
    </row>
    <row r="61" spans="1:8">
      <c r="A61" s="94"/>
      <c r="B61" s="94"/>
      <c r="C61" s="94"/>
      <c r="D61" s="94"/>
      <c r="E61" s="94"/>
      <c r="F61" s="94"/>
      <c r="G61" s="94"/>
      <c r="H61" s="94"/>
    </row>
    <row r="62" spans="1:8">
      <c r="A62" s="94"/>
      <c r="B62" s="94"/>
      <c r="C62" s="94"/>
      <c r="D62" s="94"/>
      <c r="E62" s="94"/>
      <c r="F62" s="94"/>
      <c r="G62" s="94"/>
      <c r="H62" s="94"/>
    </row>
    <row r="63" spans="1:8">
      <c r="A63" s="94"/>
      <c r="B63" s="94"/>
      <c r="C63" s="94"/>
      <c r="D63" s="94"/>
      <c r="E63" s="94"/>
      <c r="F63" s="94"/>
      <c r="G63" s="94"/>
      <c r="H63" s="94"/>
    </row>
    <row r="64" spans="1:8">
      <c r="A64" s="94"/>
      <c r="B64" s="94"/>
      <c r="C64" s="94"/>
      <c r="D64" s="94"/>
      <c r="E64" s="94"/>
      <c r="F64" s="94"/>
      <c r="G64" s="94"/>
      <c r="H64" s="94"/>
    </row>
    <row r="65" spans="1:8">
      <c r="A65" s="94"/>
      <c r="B65" s="94"/>
      <c r="C65" s="94"/>
      <c r="D65" s="94"/>
      <c r="E65" s="94"/>
      <c r="F65" s="94"/>
      <c r="G65" s="94"/>
      <c r="H65" s="94"/>
    </row>
    <row r="66" spans="1:8">
      <c r="A66" s="94"/>
      <c r="B66" s="94"/>
      <c r="C66" s="94"/>
      <c r="D66" s="94"/>
      <c r="E66" s="94"/>
      <c r="F66" s="94"/>
      <c r="G66" s="94"/>
      <c r="H66" s="94"/>
    </row>
    <row r="67" spans="1:8">
      <c r="A67" s="94"/>
      <c r="B67" s="94"/>
      <c r="C67" s="94"/>
      <c r="D67" s="94"/>
      <c r="E67" s="94"/>
      <c r="F67" s="94"/>
      <c r="G67" s="94"/>
      <c r="H67" s="94"/>
    </row>
    <row r="68" spans="1:8">
      <c r="A68" s="94"/>
      <c r="B68" s="94"/>
      <c r="C68" s="94"/>
      <c r="D68" s="94"/>
      <c r="E68" s="94"/>
      <c r="F68" s="94"/>
      <c r="G68" s="94"/>
      <c r="H68" s="94"/>
    </row>
  </sheetData>
  <mergeCells count="2">
    <mergeCell ref="A2:H2"/>
    <mergeCell ref="A3:F3"/>
  </mergeCells>
  <phoneticPr fontId="17" type="noConversion"/>
  <printOptions horizontalCentered="1"/>
  <pageMargins left="0.27559055118110237" right="0.31496062992125984" top="0.59055118110236227" bottom="0.43307086614173229" header="0.39370078740157483" footer="0.15748031496062992"/>
  <pageSetup paperSize="9" scale="92" firstPageNumber="25" fitToHeight="100" orientation="landscape" useFirstPageNumber="1" r:id="rId1"/>
  <headerFooter alignWithMargins="0">
    <oddFooter>&amp;C▬ &amp;P ▬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showZeros="0" zoomScaleNormal="100" workbookViewId="0">
      <selection activeCell="A2" sqref="A2:H2"/>
    </sheetView>
  </sheetViews>
  <sheetFormatPr defaultColWidth="9.125" defaultRowHeight="14.25"/>
  <cols>
    <col min="1" max="1" width="39.375" style="81" bestFit="1" customWidth="1"/>
    <col min="2" max="4" width="12.625" style="81" customWidth="1"/>
    <col min="5" max="5" width="32.75" style="81" customWidth="1"/>
    <col min="6" max="8" width="12.625" style="81" customWidth="1"/>
    <col min="9" max="16384" width="9.125" style="81"/>
  </cols>
  <sheetData>
    <row r="1" spans="1:8" ht="18.75">
      <c r="A1" s="80" t="s">
        <v>201</v>
      </c>
    </row>
    <row r="2" spans="1:8" ht="46.5" customHeight="1">
      <c r="A2" s="166" t="s">
        <v>202</v>
      </c>
      <c r="B2" s="166"/>
      <c r="C2" s="166"/>
      <c r="D2" s="166"/>
      <c r="E2" s="166"/>
      <c r="F2" s="166"/>
      <c r="G2" s="166"/>
      <c r="H2" s="166"/>
    </row>
    <row r="3" spans="1:8" ht="18" customHeight="1">
      <c r="A3" s="167"/>
      <c r="B3" s="167"/>
      <c r="C3" s="167"/>
      <c r="D3" s="167"/>
      <c r="E3" s="167"/>
      <c r="F3" s="167"/>
      <c r="G3" s="82"/>
      <c r="H3" s="83" t="s">
        <v>172</v>
      </c>
    </row>
    <row r="4" spans="1:8" ht="27.2" customHeight="1">
      <c r="A4" s="84" t="s">
        <v>173</v>
      </c>
      <c r="B4" s="84" t="s">
        <v>174</v>
      </c>
      <c r="C4" s="85" t="s">
        <v>175</v>
      </c>
      <c r="D4" s="84" t="s">
        <v>218</v>
      </c>
      <c r="E4" s="84" t="s">
        <v>173</v>
      </c>
      <c r="F4" s="84" t="s">
        <v>174</v>
      </c>
      <c r="G4" s="85" t="s">
        <v>175</v>
      </c>
      <c r="H4" s="84" t="s">
        <v>218</v>
      </c>
    </row>
    <row r="5" spans="1:8" ht="27.2" customHeight="1">
      <c r="A5" s="86" t="s">
        <v>203</v>
      </c>
      <c r="B5" s="87">
        <v>25583</v>
      </c>
      <c r="C5" s="87"/>
      <c r="D5" s="87">
        <f>SUM(B5:C5)</f>
        <v>25583</v>
      </c>
      <c r="E5" s="86" t="s">
        <v>208</v>
      </c>
      <c r="F5" s="103">
        <v>27332</v>
      </c>
      <c r="G5" s="104">
        <v>11674.4</v>
      </c>
      <c r="H5" s="104">
        <f>SUM(F5:G5)</f>
        <v>39006.400000000001</v>
      </c>
    </row>
    <row r="6" spans="1:8" ht="27.2" customHeight="1">
      <c r="A6" s="86" t="s">
        <v>204</v>
      </c>
      <c r="B6" s="87">
        <v>15</v>
      </c>
      <c r="C6" s="87"/>
      <c r="D6" s="87">
        <f t="shared" ref="D6:D9" si="0">SUM(B6:C6)</f>
        <v>15</v>
      </c>
      <c r="E6" s="86" t="s">
        <v>209</v>
      </c>
      <c r="F6" s="103">
        <v>1888</v>
      </c>
      <c r="G6" s="104"/>
      <c r="H6" s="104">
        <f t="shared" ref="H6:H9" si="1">SUM(F6:G6)</f>
        <v>1888</v>
      </c>
    </row>
    <row r="7" spans="1:8" ht="27.2" customHeight="1">
      <c r="A7" s="86" t="s">
        <v>205</v>
      </c>
      <c r="B7" s="87"/>
      <c r="C7" s="87"/>
      <c r="D7" s="87">
        <f t="shared" si="0"/>
        <v>0</v>
      </c>
      <c r="E7" s="86" t="s">
        <v>210</v>
      </c>
      <c r="F7" s="103"/>
      <c r="G7" s="104"/>
      <c r="H7" s="104">
        <f t="shared" si="1"/>
        <v>0</v>
      </c>
    </row>
    <row r="8" spans="1:8" ht="27.2" customHeight="1">
      <c r="A8" s="86" t="s">
        <v>206</v>
      </c>
      <c r="B8" s="87"/>
      <c r="C8" s="87"/>
      <c r="D8" s="87">
        <f t="shared" si="0"/>
        <v>0</v>
      </c>
      <c r="E8" s="86" t="s">
        <v>211</v>
      </c>
      <c r="F8" s="103"/>
      <c r="G8" s="104"/>
      <c r="H8" s="104">
        <f t="shared" si="1"/>
        <v>0</v>
      </c>
    </row>
    <row r="9" spans="1:8" ht="27.2" customHeight="1">
      <c r="A9" s="86" t="s">
        <v>207</v>
      </c>
      <c r="B9" s="87"/>
      <c r="C9" s="87"/>
      <c r="D9" s="87">
        <f t="shared" si="0"/>
        <v>0</v>
      </c>
      <c r="E9" s="86" t="s">
        <v>212</v>
      </c>
      <c r="F9" s="103"/>
      <c r="G9" s="104"/>
      <c r="H9" s="104">
        <f t="shared" si="1"/>
        <v>0</v>
      </c>
    </row>
    <row r="10" spans="1:8" ht="27.2" customHeight="1">
      <c r="A10" s="86"/>
      <c r="B10" s="87"/>
      <c r="C10" s="87"/>
      <c r="D10" s="87"/>
      <c r="E10" s="89"/>
      <c r="F10" s="106"/>
      <c r="G10" s="107"/>
      <c r="H10" s="106"/>
    </row>
    <row r="11" spans="1:8" ht="27.2" customHeight="1">
      <c r="A11" s="90" t="s">
        <v>229</v>
      </c>
      <c r="B11" s="87">
        <f>SUM(B5:B9)</f>
        <v>25598</v>
      </c>
      <c r="C11" s="87">
        <f>SUM(C5:C9)</f>
        <v>0</v>
      </c>
      <c r="D11" s="87">
        <f>SUM(D5:D9)</f>
        <v>25598</v>
      </c>
      <c r="E11" s="90" t="s">
        <v>220</v>
      </c>
      <c r="F11" s="108">
        <f>SUM(F5:F10)</f>
        <v>29220</v>
      </c>
      <c r="G11" s="108">
        <f>SUM(G5:G10)</f>
        <v>11674.4</v>
      </c>
      <c r="H11" s="108">
        <f>SUM(H5:H10)</f>
        <v>40894.400000000001</v>
      </c>
    </row>
    <row r="12" spans="1:8" ht="27.2" customHeight="1">
      <c r="A12" s="86" t="s">
        <v>213</v>
      </c>
      <c r="B12" s="87">
        <v>5252</v>
      </c>
      <c r="C12" s="87">
        <v>17210</v>
      </c>
      <c r="D12" s="87">
        <f>SUM(B12:C12)</f>
        <v>22462</v>
      </c>
      <c r="E12" s="86" t="s">
        <v>214</v>
      </c>
      <c r="F12" s="104"/>
      <c r="G12" s="104">
        <v>3126.6</v>
      </c>
      <c r="H12" s="104">
        <f>SUM(F12:G12)</f>
        <v>3126.6</v>
      </c>
    </row>
    <row r="13" spans="1:8" ht="27.2" customHeight="1">
      <c r="A13" s="86"/>
      <c r="B13" s="87"/>
      <c r="C13" s="87"/>
      <c r="D13" s="87">
        <f t="shared" ref="D13:D16" si="2">SUM(B13:C13)</f>
        <v>0</v>
      </c>
      <c r="E13" s="86" t="s">
        <v>215</v>
      </c>
      <c r="F13" s="104">
        <v>6911</v>
      </c>
      <c r="G13" s="104"/>
      <c r="H13" s="104">
        <f t="shared" ref="H13:H17" si="3">SUM(F13:G13)</f>
        <v>6911</v>
      </c>
    </row>
    <row r="14" spans="1:8" ht="27.2" customHeight="1">
      <c r="A14" s="86" t="s">
        <v>217</v>
      </c>
      <c r="B14" s="87">
        <v>5281</v>
      </c>
      <c r="C14" s="87">
        <v>-2409</v>
      </c>
      <c r="D14" s="87">
        <f t="shared" si="2"/>
        <v>2872</v>
      </c>
      <c r="E14" s="86" t="s">
        <v>216</v>
      </c>
      <c r="F14" s="104"/>
      <c r="G14" s="104"/>
      <c r="H14" s="104">
        <f t="shared" si="3"/>
        <v>0</v>
      </c>
    </row>
    <row r="15" spans="1:8" ht="27.2" customHeight="1">
      <c r="A15" s="86"/>
      <c r="B15" s="87"/>
      <c r="C15" s="87"/>
      <c r="D15" s="87">
        <f t="shared" si="2"/>
        <v>0</v>
      </c>
      <c r="E15" s="86"/>
      <c r="F15" s="104"/>
      <c r="G15" s="104"/>
      <c r="H15" s="104">
        <f t="shared" si="3"/>
        <v>0</v>
      </c>
    </row>
    <row r="16" spans="1:8" ht="27.2" customHeight="1">
      <c r="A16" s="86"/>
      <c r="B16" s="87"/>
      <c r="C16" s="87"/>
      <c r="D16" s="87">
        <f t="shared" si="2"/>
        <v>0</v>
      </c>
      <c r="E16" s="86"/>
      <c r="F16" s="109"/>
      <c r="G16" s="109"/>
      <c r="H16" s="104">
        <f t="shared" si="3"/>
        <v>0</v>
      </c>
    </row>
    <row r="17" spans="1:8" ht="27.2" customHeight="1">
      <c r="A17" s="86"/>
      <c r="B17" s="87"/>
      <c r="C17" s="87"/>
      <c r="D17" s="87"/>
      <c r="E17" s="86"/>
      <c r="F17" s="104"/>
      <c r="G17" s="104"/>
      <c r="H17" s="104">
        <f t="shared" si="3"/>
        <v>0</v>
      </c>
    </row>
    <row r="18" spans="1:8" ht="27.2" customHeight="1">
      <c r="A18" s="86"/>
      <c r="B18" s="87"/>
      <c r="C18" s="87"/>
      <c r="D18" s="87"/>
      <c r="E18" s="86"/>
      <c r="F18" s="104"/>
      <c r="G18" s="104"/>
      <c r="H18" s="104"/>
    </row>
    <row r="19" spans="1:8" ht="27.2" customHeight="1">
      <c r="A19" s="86"/>
      <c r="B19" s="87"/>
      <c r="C19" s="87"/>
      <c r="D19" s="87"/>
      <c r="E19" s="86"/>
      <c r="F19" s="104"/>
      <c r="G19" s="104"/>
      <c r="H19" s="104"/>
    </row>
    <row r="20" spans="1:8" ht="27.2" customHeight="1">
      <c r="A20" s="86"/>
      <c r="B20" s="87"/>
      <c r="C20" s="87"/>
      <c r="D20" s="87"/>
      <c r="E20" s="86"/>
      <c r="F20" s="104"/>
      <c r="G20" s="104"/>
      <c r="H20" s="104"/>
    </row>
    <row r="21" spans="1:8" ht="27.2" customHeight="1">
      <c r="A21" s="91" t="s">
        <v>194</v>
      </c>
      <c r="B21" s="92">
        <f>SUM(B11:B16)</f>
        <v>36131</v>
      </c>
      <c r="C21" s="92">
        <f t="shared" ref="C21:D21" si="4">SUM(C11:C16)</f>
        <v>14801</v>
      </c>
      <c r="D21" s="92">
        <f t="shared" si="4"/>
        <v>50932</v>
      </c>
      <c r="E21" s="93" t="s">
        <v>195</v>
      </c>
      <c r="F21" s="110">
        <f>SUM(F11:F17)</f>
        <v>36131</v>
      </c>
      <c r="G21" s="110">
        <f t="shared" ref="G21:H21" si="5">SUM(G11:G17)</f>
        <v>14801</v>
      </c>
      <c r="H21" s="110">
        <f t="shared" si="5"/>
        <v>50932</v>
      </c>
    </row>
    <row r="22" spans="1:8" ht="25.5" customHeight="1">
      <c r="A22" s="94"/>
      <c r="B22" s="94"/>
      <c r="C22" s="94"/>
      <c r="D22" s="94"/>
      <c r="E22" s="94"/>
      <c r="F22" s="94"/>
      <c r="G22" s="94"/>
      <c r="H22" s="94"/>
    </row>
    <row r="23" spans="1:8" ht="25.5" customHeight="1">
      <c r="A23" s="94"/>
      <c r="B23" s="94"/>
      <c r="C23" s="94"/>
      <c r="D23" s="94"/>
      <c r="E23" s="94"/>
      <c r="F23" s="94"/>
      <c r="G23" s="94"/>
      <c r="H23" s="94"/>
    </row>
    <row r="24" spans="1:8" ht="25.5" customHeight="1">
      <c r="A24" s="94"/>
      <c r="B24" s="94"/>
      <c r="C24" s="94"/>
      <c r="D24" s="94"/>
      <c r="E24" s="94"/>
      <c r="F24" s="94"/>
      <c r="G24" s="94"/>
      <c r="H24" s="94"/>
    </row>
    <row r="25" spans="1:8" ht="25.5" customHeight="1">
      <c r="A25" s="94"/>
      <c r="B25" s="94"/>
      <c r="C25" s="94"/>
      <c r="D25" s="94"/>
      <c r="E25" s="94"/>
      <c r="F25" s="94"/>
      <c r="G25" s="94"/>
      <c r="H25" s="94"/>
    </row>
    <row r="26" spans="1:8" ht="25.5" customHeight="1">
      <c r="A26" s="94"/>
      <c r="B26" s="94"/>
      <c r="C26" s="94"/>
      <c r="D26" s="94"/>
      <c r="E26" s="94"/>
      <c r="F26" s="94"/>
      <c r="G26" s="94"/>
      <c r="H26" s="94"/>
    </row>
    <row r="27" spans="1:8" ht="21.95" customHeight="1">
      <c r="A27" s="94"/>
      <c r="B27" s="94"/>
      <c r="C27" s="94"/>
      <c r="D27" s="94"/>
      <c r="E27" s="94"/>
      <c r="F27" s="94"/>
      <c r="G27" s="94"/>
      <c r="H27" s="94"/>
    </row>
    <row r="28" spans="1:8">
      <c r="A28" s="94"/>
      <c r="B28" s="94"/>
      <c r="C28" s="94"/>
      <c r="D28" s="94"/>
      <c r="E28" s="94"/>
      <c r="F28" s="94"/>
      <c r="G28" s="94"/>
      <c r="H28" s="94"/>
    </row>
    <row r="29" spans="1:8">
      <c r="A29" s="94"/>
      <c r="B29" s="94"/>
      <c r="C29" s="94"/>
      <c r="D29" s="94"/>
      <c r="E29" s="94"/>
      <c r="F29" s="94"/>
      <c r="G29" s="94"/>
      <c r="H29" s="94"/>
    </row>
    <row r="30" spans="1:8">
      <c r="A30" s="94"/>
      <c r="B30" s="94"/>
      <c r="C30" s="94"/>
      <c r="D30" s="94"/>
      <c r="E30" s="94"/>
      <c r="F30" s="94"/>
      <c r="G30" s="94"/>
      <c r="H30" s="94"/>
    </row>
    <row r="31" spans="1:8">
      <c r="A31" s="94"/>
      <c r="B31" s="94"/>
      <c r="C31" s="94"/>
      <c r="D31" s="94"/>
      <c r="E31" s="94"/>
      <c r="F31" s="94"/>
      <c r="G31" s="94"/>
      <c r="H31" s="94"/>
    </row>
    <row r="32" spans="1:8">
      <c r="A32" s="94"/>
      <c r="B32" s="94"/>
      <c r="C32" s="94"/>
      <c r="D32" s="94"/>
      <c r="E32" s="94"/>
      <c r="F32" s="94"/>
      <c r="G32" s="94"/>
      <c r="H32" s="94"/>
    </row>
    <row r="33" spans="1:8">
      <c r="A33" s="94"/>
      <c r="B33" s="94"/>
      <c r="C33" s="94"/>
      <c r="D33" s="94"/>
      <c r="E33" s="94"/>
      <c r="F33" s="94"/>
      <c r="G33" s="94"/>
      <c r="H33" s="94"/>
    </row>
    <row r="34" spans="1:8">
      <c r="A34" s="94"/>
      <c r="B34" s="94"/>
      <c r="C34" s="94"/>
      <c r="D34" s="94"/>
      <c r="E34" s="94"/>
      <c r="F34" s="94"/>
      <c r="G34" s="94"/>
      <c r="H34" s="94"/>
    </row>
    <row r="35" spans="1:8">
      <c r="A35" s="94"/>
      <c r="B35" s="94"/>
      <c r="C35" s="94"/>
      <c r="D35" s="94"/>
      <c r="E35" s="94"/>
      <c r="F35" s="94"/>
      <c r="G35" s="94"/>
      <c r="H35" s="94"/>
    </row>
    <row r="36" spans="1:8">
      <c r="A36" s="94"/>
      <c r="B36" s="94"/>
      <c r="C36" s="94"/>
      <c r="D36" s="94"/>
      <c r="E36" s="94"/>
      <c r="F36" s="94"/>
      <c r="G36" s="94"/>
      <c r="H36" s="94"/>
    </row>
    <row r="37" spans="1:8">
      <c r="A37" s="94"/>
      <c r="B37" s="94"/>
      <c r="C37" s="94"/>
      <c r="D37" s="94"/>
      <c r="E37" s="94"/>
      <c r="F37" s="94"/>
      <c r="G37" s="94"/>
      <c r="H37" s="94"/>
    </row>
    <row r="38" spans="1:8">
      <c r="A38" s="94"/>
      <c r="B38" s="94"/>
      <c r="C38" s="94"/>
      <c r="D38" s="94"/>
      <c r="E38" s="94"/>
      <c r="F38" s="94"/>
      <c r="G38" s="94"/>
      <c r="H38" s="94"/>
    </row>
    <row r="39" spans="1:8">
      <c r="A39" s="94"/>
      <c r="B39" s="94"/>
      <c r="C39" s="94"/>
      <c r="D39" s="94"/>
      <c r="E39" s="94"/>
      <c r="F39" s="94"/>
      <c r="G39" s="94"/>
      <c r="H39" s="94"/>
    </row>
    <row r="40" spans="1:8">
      <c r="A40" s="94"/>
      <c r="B40" s="94"/>
      <c r="C40" s="94"/>
      <c r="D40" s="94"/>
      <c r="E40" s="94"/>
      <c r="F40" s="94"/>
      <c r="G40" s="94"/>
      <c r="H40" s="94"/>
    </row>
    <row r="41" spans="1:8">
      <c r="A41" s="94"/>
      <c r="B41" s="94"/>
      <c r="C41" s="94"/>
      <c r="D41" s="94"/>
      <c r="E41" s="94"/>
      <c r="F41" s="94"/>
      <c r="G41" s="94"/>
      <c r="H41" s="94"/>
    </row>
    <row r="42" spans="1:8">
      <c r="A42" s="94"/>
      <c r="B42" s="94"/>
      <c r="C42" s="94"/>
      <c r="D42" s="94"/>
      <c r="E42" s="94"/>
      <c r="F42" s="94"/>
      <c r="G42" s="94"/>
      <c r="H42" s="94"/>
    </row>
    <row r="43" spans="1:8">
      <c r="A43" s="94"/>
      <c r="B43" s="94"/>
      <c r="C43" s="94"/>
      <c r="D43" s="94"/>
      <c r="E43" s="94"/>
      <c r="F43" s="94"/>
      <c r="G43" s="94"/>
      <c r="H43" s="94"/>
    </row>
    <row r="44" spans="1:8">
      <c r="A44" s="94"/>
      <c r="B44" s="94"/>
      <c r="C44" s="94"/>
      <c r="D44" s="94"/>
      <c r="E44" s="94"/>
      <c r="F44" s="94"/>
      <c r="G44" s="94"/>
      <c r="H44" s="94"/>
    </row>
    <row r="45" spans="1:8">
      <c r="A45" s="94"/>
      <c r="B45" s="94"/>
      <c r="C45" s="94"/>
      <c r="D45" s="94"/>
      <c r="E45" s="94"/>
      <c r="F45" s="94"/>
      <c r="G45" s="94"/>
      <c r="H45" s="94"/>
    </row>
    <row r="46" spans="1:8">
      <c r="A46" s="94"/>
      <c r="B46" s="94"/>
      <c r="C46" s="94"/>
      <c r="D46" s="94"/>
      <c r="E46" s="94"/>
      <c r="F46" s="94"/>
      <c r="G46" s="94"/>
      <c r="H46" s="94"/>
    </row>
    <row r="47" spans="1:8">
      <c r="A47" s="94"/>
      <c r="B47" s="94"/>
      <c r="C47" s="94"/>
      <c r="D47" s="94"/>
      <c r="E47" s="94"/>
      <c r="F47" s="94"/>
      <c r="G47" s="94"/>
      <c r="H47" s="94"/>
    </row>
    <row r="48" spans="1:8">
      <c r="A48" s="94"/>
      <c r="B48" s="94"/>
      <c r="C48" s="94"/>
      <c r="D48" s="94"/>
      <c r="E48" s="94"/>
      <c r="F48" s="94"/>
      <c r="G48" s="94"/>
      <c r="H48" s="94"/>
    </row>
    <row r="49" spans="1:8">
      <c r="A49" s="94"/>
      <c r="B49" s="94"/>
      <c r="C49" s="94"/>
      <c r="D49" s="94"/>
      <c r="E49" s="94"/>
      <c r="F49" s="94"/>
      <c r="G49" s="94"/>
      <c r="H49" s="94"/>
    </row>
    <row r="50" spans="1:8">
      <c r="A50" s="94"/>
      <c r="B50" s="94"/>
      <c r="C50" s="94"/>
      <c r="D50" s="94"/>
      <c r="E50" s="94"/>
      <c r="F50" s="94"/>
      <c r="G50" s="94"/>
      <c r="H50" s="94"/>
    </row>
    <row r="51" spans="1:8">
      <c r="A51" s="94"/>
      <c r="B51" s="94"/>
      <c r="C51" s="94"/>
      <c r="D51" s="94"/>
      <c r="E51" s="94"/>
      <c r="F51" s="94"/>
      <c r="G51" s="94"/>
      <c r="H51" s="94"/>
    </row>
    <row r="52" spans="1:8">
      <c r="A52" s="94"/>
      <c r="B52" s="94"/>
      <c r="C52" s="94"/>
      <c r="D52" s="94"/>
      <c r="E52" s="94"/>
      <c r="F52" s="94"/>
      <c r="G52" s="94"/>
      <c r="H52" s="94"/>
    </row>
    <row r="53" spans="1:8">
      <c r="A53" s="94"/>
      <c r="B53" s="94"/>
      <c r="C53" s="94"/>
      <c r="D53" s="94"/>
      <c r="E53" s="94"/>
      <c r="F53" s="94"/>
      <c r="G53" s="94"/>
      <c r="H53" s="94"/>
    </row>
    <row r="54" spans="1:8">
      <c r="A54" s="94"/>
      <c r="B54" s="94"/>
      <c r="C54" s="94"/>
      <c r="D54" s="94"/>
      <c r="E54" s="94"/>
      <c r="F54" s="94"/>
      <c r="G54" s="94"/>
      <c r="H54" s="94"/>
    </row>
    <row r="55" spans="1:8">
      <c r="A55" s="94"/>
      <c r="B55" s="94"/>
      <c r="C55" s="94"/>
      <c r="D55" s="94"/>
      <c r="E55" s="94"/>
      <c r="F55" s="94"/>
      <c r="G55" s="94"/>
      <c r="H55" s="94"/>
    </row>
    <row r="56" spans="1:8">
      <c r="A56" s="94"/>
      <c r="B56" s="94"/>
      <c r="C56" s="94"/>
      <c r="D56" s="94"/>
      <c r="E56" s="94"/>
      <c r="F56" s="94"/>
      <c r="G56" s="94"/>
      <c r="H56" s="94"/>
    </row>
    <row r="57" spans="1:8">
      <c r="A57" s="94"/>
      <c r="B57" s="94"/>
      <c r="C57" s="94"/>
      <c r="D57" s="94"/>
      <c r="E57" s="94"/>
      <c r="F57" s="94"/>
      <c r="G57" s="94"/>
      <c r="H57" s="94"/>
    </row>
    <row r="58" spans="1:8">
      <c r="A58" s="94"/>
      <c r="B58" s="94"/>
      <c r="C58" s="94"/>
      <c r="D58" s="94"/>
      <c r="E58" s="94"/>
      <c r="F58" s="94"/>
      <c r="G58" s="94"/>
      <c r="H58" s="94"/>
    </row>
    <row r="59" spans="1:8">
      <c r="A59" s="94"/>
      <c r="B59" s="94"/>
      <c r="C59" s="94"/>
      <c r="D59" s="94"/>
      <c r="E59" s="94"/>
      <c r="F59" s="94"/>
      <c r="G59" s="94"/>
      <c r="H59" s="94"/>
    </row>
    <row r="60" spans="1:8">
      <c r="A60" s="94"/>
      <c r="B60" s="94"/>
      <c r="C60" s="94"/>
      <c r="D60" s="94"/>
      <c r="E60" s="94"/>
      <c r="F60" s="94"/>
      <c r="G60" s="94"/>
      <c r="H60" s="94"/>
    </row>
    <row r="61" spans="1:8">
      <c r="A61" s="94"/>
      <c r="B61" s="94"/>
      <c r="C61" s="94"/>
      <c r="D61" s="94"/>
      <c r="E61" s="94"/>
      <c r="F61" s="94"/>
      <c r="G61" s="94"/>
      <c r="H61" s="94"/>
    </row>
    <row r="62" spans="1:8">
      <c r="A62" s="94"/>
      <c r="B62" s="94"/>
      <c r="C62" s="94"/>
      <c r="D62" s="94"/>
      <c r="E62" s="94"/>
      <c r="F62" s="94"/>
      <c r="G62" s="94"/>
      <c r="H62" s="94"/>
    </row>
    <row r="63" spans="1:8">
      <c r="A63" s="94"/>
      <c r="B63" s="94"/>
      <c r="C63" s="94"/>
      <c r="D63" s="94"/>
      <c r="E63" s="94"/>
      <c r="F63" s="94"/>
      <c r="G63" s="94"/>
      <c r="H63" s="94"/>
    </row>
    <row r="64" spans="1:8">
      <c r="A64" s="94"/>
      <c r="B64" s="94"/>
      <c r="C64" s="94"/>
      <c r="D64" s="94"/>
      <c r="E64" s="94"/>
      <c r="F64" s="94"/>
      <c r="G64" s="94"/>
      <c r="H64" s="94"/>
    </row>
    <row r="65" spans="1:8">
      <c r="A65" s="94"/>
      <c r="B65" s="94"/>
      <c r="C65" s="94"/>
      <c r="D65" s="94"/>
      <c r="E65" s="94"/>
      <c r="F65" s="94"/>
      <c r="G65" s="94"/>
      <c r="H65" s="94"/>
    </row>
    <row r="66" spans="1:8">
      <c r="A66" s="94"/>
      <c r="B66" s="94"/>
      <c r="C66" s="94"/>
      <c r="D66" s="94"/>
      <c r="E66" s="94"/>
      <c r="F66" s="94"/>
      <c r="G66" s="94"/>
      <c r="H66" s="94"/>
    </row>
  </sheetData>
  <mergeCells count="2">
    <mergeCell ref="A2:H2"/>
    <mergeCell ref="A3:F3"/>
  </mergeCells>
  <phoneticPr fontId="7" type="noConversion"/>
  <printOptions horizontalCentered="1"/>
  <pageMargins left="0.35433070866141736" right="0.35433070866141736" top="0.47244094488188981" bottom="0.38" header="0.39370078740157483" footer="0.15748031496062992"/>
  <pageSetup paperSize="9" scale="88" firstPageNumber="26" fitToHeight="100" orientation="landscape" useFirstPageNumber="1" r:id="rId1"/>
  <headerFooter alignWithMargins="0">
    <oddFooter>&amp;C▬ &amp;P 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12</vt:i4>
      </vt:variant>
    </vt:vector>
  </HeadingPairs>
  <TitlesOfParts>
    <vt:vector size="2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表八!Print_Area</vt:lpstr>
      <vt:lpstr>表二!Print_Area</vt:lpstr>
      <vt:lpstr>表六!Print_Area</vt:lpstr>
      <vt:lpstr>表七!Print_Area</vt:lpstr>
      <vt:lpstr>表三!Print_Area</vt:lpstr>
      <vt:lpstr>表四!Print_Area</vt:lpstr>
      <vt:lpstr>表五!Print_Area</vt:lpstr>
      <vt:lpstr>表一!Print_Area</vt:lpstr>
      <vt:lpstr>表六!Print_Titles</vt:lpstr>
      <vt:lpstr>表三!Print_Titles</vt:lpstr>
      <vt:lpstr>表四!Print_Titles</vt:lpstr>
      <vt:lpstr>表一!Print_Titles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蔡兵</cp:lastModifiedBy>
  <cp:lastPrinted>2019-07-10T08:24:21Z</cp:lastPrinted>
  <dcterms:created xsi:type="dcterms:W3CDTF">2018-07-04T10:36:24Z</dcterms:created>
  <dcterms:modified xsi:type="dcterms:W3CDTF">2019-07-18T09:28:52Z</dcterms:modified>
</cp:coreProperties>
</file>