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15" yWindow="-15" windowWidth="10635" windowHeight="9570" tabRatio="645" activeTab="4"/>
  </bookViews>
  <sheets>
    <sheet name="表一全区收入" sheetId="5" r:id="rId1"/>
    <sheet name="表二全区支出" sheetId="6" r:id="rId2"/>
    <sheet name="表三各地收支" sheetId="7" r:id="rId3"/>
    <sheet name="表四本级收入" sheetId="8" r:id="rId4"/>
    <sheet name="表五本级支出" sheetId="9" r:id="rId5"/>
  </sheets>
  <definedNames>
    <definedName name="_xlnm.Print_Area" localSheetId="1">表二全区支出!$A$1:$G$33</definedName>
    <definedName name="_xlnm.Print_Area" localSheetId="2">表三各地收支!$A$1:$G$23</definedName>
    <definedName name="_xlnm.Print_Area" localSheetId="3">表四本级收入!$A$4:$G$34</definedName>
    <definedName name="_xlnm.Print_Area" localSheetId="4">表五本级支出!$A$1:$G$31</definedName>
    <definedName name="_xlnm.Print_Area" localSheetId="0">表一全区收入!$A$1:$G$35</definedName>
    <definedName name="_xlnm.Print_Titles" localSheetId="2">表三各地收支!$A:$A,表三各地收支!$1:$5</definedName>
    <definedName name="_xlnm.Print_Titles" localSheetId="3">表四本级收入!$A:$A,表四本级收入!$1:$5</definedName>
    <definedName name="_xlnm.Print_Titles" localSheetId="0">表一全区收入!$A:$A,表一全区收入!$1:$5</definedName>
  </definedNames>
  <calcPr calcId="152511" fullPrecision="0"/>
</workbook>
</file>

<file path=xl/calcChain.xml><?xml version="1.0" encoding="utf-8"?>
<calcChain xmlns="http://schemas.openxmlformats.org/spreadsheetml/2006/main">
  <c r="F8" i="9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G7" i="8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F7" i="6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G8" i="7"/>
  <c r="G9"/>
  <c r="G10"/>
  <c r="G11"/>
  <c r="G12"/>
  <c r="G13"/>
  <c r="G14"/>
  <c r="G15"/>
  <c r="G16"/>
  <c r="G17"/>
  <c r="G18"/>
  <c r="G19"/>
  <c r="G20"/>
  <c r="G21"/>
  <c r="G22"/>
  <c r="D8"/>
  <c r="D9"/>
  <c r="D10"/>
  <c r="D11"/>
  <c r="D12"/>
  <c r="D13"/>
  <c r="D14"/>
  <c r="D15"/>
  <c r="D16"/>
  <c r="D17"/>
  <c r="D18"/>
  <c r="D19"/>
  <c r="D20"/>
  <c r="D21"/>
  <c r="D22"/>
  <c r="D7"/>
  <c r="G6" i="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C25"/>
  <c r="C8" l="1"/>
  <c r="C7" s="1"/>
  <c r="E24" i="8" l="1"/>
  <c r="C24"/>
  <c r="B24"/>
  <c r="E8"/>
  <c r="C8"/>
  <c r="B8"/>
  <c r="F8" i="7"/>
  <c r="F6" s="1"/>
  <c r="E8"/>
  <c r="E6" s="1"/>
  <c r="C8"/>
  <c r="C6" s="1"/>
  <c r="B8"/>
  <c r="B6" s="1"/>
  <c r="E7" i="6"/>
  <c r="C7"/>
  <c r="B7"/>
  <c r="D7" l="1"/>
  <c r="E7" i="8"/>
  <c r="E6" s="1"/>
  <c r="E25" i="5"/>
  <c r="E8"/>
  <c r="E7" i="9"/>
  <c r="E6" s="1"/>
  <c r="C7"/>
  <c r="B7"/>
  <c r="B6" s="1"/>
  <c r="B7" i="8"/>
  <c r="B6" s="1"/>
  <c r="G7" i="7"/>
  <c r="G6"/>
  <c r="D6"/>
  <c r="E6" i="6"/>
  <c r="C6"/>
  <c r="B6"/>
  <c r="B24" i="5"/>
  <c r="B7"/>
  <c r="B6" s="1"/>
  <c r="C6" i="9" l="1"/>
  <c r="F7"/>
  <c r="G7"/>
  <c r="D7"/>
  <c r="D6"/>
  <c r="G6" i="6"/>
  <c r="D6"/>
  <c r="E7" i="5"/>
  <c r="F6" i="6"/>
  <c r="C6" i="5"/>
  <c r="C7" i="8"/>
  <c r="E6" i="5" l="1"/>
  <c r="F6" s="1"/>
  <c r="D6"/>
  <c r="G6" i="9"/>
  <c r="F6"/>
  <c r="C6" i="8"/>
  <c r="G6" l="1"/>
  <c r="F6"/>
  <c r="D6"/>
</calcChain>
</file>

<file path=xl/sharedStrings.xml><?xml version="1.0" encoding="utf-8"?>
<sst xmlns="http://schemas.openxmlformats.org/spreadsheetml/2006/main" count="187" uniqueCount="122">
  <si>
    <t>附件1：</t>
    <phoneticPr fontId="2" type="noConversion"/>
  </si>
  <si>
    <t>单位：万元</t>
  </si>
  <si>
    <t>预算收入科目</t>
  </si>
  <si>
    <t>预算数</t>
  </si>
  <si>
    <t>当年完成情况</t>
  </si>
  <si>
    <t>当年完成</t>
  </si>
  <si>
    <t>为预算的%</t>
  </si>
  <si>
    <t>上年同期</t>
  </si>
  <si>
    <t>增收</t>
  </si>
  <si>
    <t>比上年±%</t>
    <phoneticPr fontId="2" type="noConversion"/>
  </si>
  <si>
    <t>地方财政收入合计</t>
  </si>
  <si>
    <t xml:space="preserve">  一、一般公共预算收入</t>
  </si>
  <si>
    <t xml:space="preserve">     (一)税收收入</t>
  </si>
  <si>
    <t xml:space="preserve">      国内增值税(含改征增值税)</t>
  </si>
  <si>
    <t xml:space="preserve">      营业税</t>
  </si>
  <si>
    <t xml:space="preserve">      企业所得税(含退税40%)</t>
  </si>
  <si>
    <t xml:space="preserve">      个人所得税(40%)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</si>
  <si>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</si>
  <si>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</si>
  <si>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</si>
  <si>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</si>
  <si>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</si>
  <si>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</si>
  <si>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</si>
  <si>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</si>
  <si>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</si>
  <si>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   烟叶税</t>
  </si>
  <si>
    <t xml:space="preserve">      环境保护税</t>
  </si>
  <si>
    <t xml:space="preserve">      其他税收收入</t>
  </si>
  <si>
    <t xml:space="preserve">     (二)非税收入</t>
  </si>
  <si>
    <t xml:space="preserve">      专项收入</t>
  </si>
  <si>
    <t xml:space="preserve">      行政事业性收费收入</t>
    <phoneticPr fontId="2" type="noConversion"/>
  </si>
  <si>
    <t xml:space="preserve">      罚没收入</t>
    <phoneticPr fontId="2" type="noConversion"/>
  </si>
  <si>
    <t xml:space="preserve">      国有资本经营收入</t>
    <phoneticPr fontId="2" type="noConversion"/>
  </si>
  <si>
    <t xml:space="preserve">      国有资源(资产)有偿使用收入</t>
  </si>
  <si>
    <t xml:space="preserve">      捐赠收入</t>
    <phoneticPr fontId="2" type="noConversion"/>
  </si>
  <si>
    <t xml:space="preserve">      政府住房基金收入</t>
    <phoneticPr fontId="2" type="noConversion"/>
  </si>
  <si>
    <t xml:space="preserve">      其他收入</t>
  </si>
  <si>
    <t xml:space="preserve">  三、国有资本经营预算收入</t>
  </si>
  <si>
    <t>附件2：</t>
    <phoneticPr fontId="2" type="noConversion"/>
  </si>
  <si>
    <t>预算支出科目</t>
  </si>
  <si>
    <t>增支</t>
  </si>
  <si>
    <t>地方财政支出合计</t>
    <phoneticPr fontId="2" type="noConversion"/>
  </si>
  <si>
    <t xml:space="preserve">  一、一般公共预算支出</t>
  </si>
  <si>
    <t xml:space="preserve">    一般公共服务支出</t>
    <phoneticPr fontId="2" type="noConversion"/>
  </si>
  <si>
    <t xml:space="preserve">    外交支出</t>
    <phoneticPr fontId="2" type="noConversion"/>
  </si>
  <si>
    <t xml:space="preserve">    国防支出</t>
    <phoneticPr fontId="2" type="noConversion"/>
  </si>
  <si>
    <t xml:space="preserve">    公共安全支出</t>
    <phoneticPr fontId="2" type="noConversion"/>
  </si>
  <si>
    <t xml:space="preserve">    教育支出</t>
    <phoneticPr fontId="2" type="noConversion"/>
  </si>
  <si>
    <t xml:space="preserve">    科学技术支出</t>
    <phoneticPr fontId="2" type="noConversion"/>
  </si>
  <si>
    <t xml:space="preserve">    文化体育与传媒支出</t>
    <phoneticPr fontId="2" type="noConversion"/>
  </si>
  <si>
    <t xml:space="preserve">    社会保障和就业支出</t>
    <phoneticPr fontId="2" type="noConversion"/>
  </si>
  <si>
    <t xml:space="preserve">    医疗卫生与计划生育支出</t>
  </si>
  <si>
    <t xml:space="preserve">    节能保护支出</t>
    <phoneticPr fontId="2" type="noConversion"/>
  </si>
  <si>
    <t xml:space="preserve">    城乡社区支出</t>
    <phoneticPr fontId="2" type="noConversion"/>
  </si>
  <si>
    <t xml:space="preserve">    农林水支出</t>
    <phoneticPr fontId="2" type="noConversion"/>
  </si>
  <si>
    <t xml:space="preserve">    交通运输支出</t>
    <phoneticPr fontId="2" type="noConversion"/>
  </si>
  <si>
    <t xml:space="preserve">    资源勘探信息等支出</t>
    <phoneticPr fontId="2" type="noConversion"/>
  </si>
  <si>
    <t xml:space="preserve">    商业服务业等支出</t>
  </si>
  <si>
    <t xml:space="preserve">    金融支出</t>
  </si>
  <si>
    <t xml:space="preserve">    国土海洋气象等支出</t>
    <phoneticPr fontId="2" type="noConversion"/>
  </si>
  <si>
    <t xml:space="preserve">    住房保障支出</t>
    <phoneticPr fontId="2" type="noConversion"/>
  </si>
  <si>
    <t xml:space="preserve">    粮油物资储备支出</t>
  </si>
  <si>
    <t xml:space="preserve">    其他支出</t>
  </si>
  <si>
    <t xml:space="preserve">    债务付息支出</t>
  </si>
  <si>
    <t xml:space="preserve">    债务发行费用支出</t>
  </si>
  <si>
    <t xml:space="preserve">  二、政府性基金预算支出 </t>
    <phoneticPr fontId="2" type="noConversion"/>
  </si>
  <si>
    <t xml:space="preserve">  三、国有资本经营预算支出</t>
  </si>
  <si>
    <t>说明：上年同期不含兵团市。</t>
    <phoneticPr fontId="2" type="noConversion"/>
  </si>
  <si>
    <t>附件3：</t>
    <phoneticPr fontId="2" type="noConversion"/>
  </si>
  <si>
    <t>地区名称</t>
    <phoneticPr fontId="2" type="noConversion"/>
  </si>
  <si>
    <t>一般公共预算收入执行情况</t>
  </si>
  <si>
    <t>一般公共预算支出执行情况</t>
  </si>
  <si>
    <t>本年累计</t>
  </si>
  <si>
    <t>增长±%</t>
  </si>
  <si>
    <t>合  计</t>
    <phoneticPr fontId="2" type="noConversion"/>
  </si>
  <si>
    <t>自治区本级</t>
  </si>
  <si>
    <t>地区合计</t>
  </si>
  <si>
    <t>乌鲁木齐市</t>
  </si>
  <si>
    <t>克拉玛依市</t>
  </si>
  <si>
    <t>伊犁州直</t>
  </si>
  <si>
    <t>塔城地区</t>
  </si>
  <si>
    <t>阿勒泰地区</t>
  </si>
  <si>
    <t>博尔塔拉州</t>
  </si>
  <si>
    <t>昌吉州</t>
  </si>
  <si>
    <t>巴音郭楞州</t>
  </si>
  <si>
    <t>阿克苏地区</t>
  </si>
  <si>
    <t>克孜勒苏州</t>
  </si>
  <si>
    <t>喀什地区</t>
  </si>
  <si>
    <t>和田地区</t>
  </si>
  <si>
    <t>吐鲁番市</t>
  </si>
  <si>
    <t>哈密市</t>
  </si>
  <si>
    <t>说明：自治区本级收入中含兵团市，支出不含兵团市。</t>
    <phoneticPr fontId="2" type="noConversion"/>
  </si>
  <si>
    <t>附件4：</t>
    <phoneticPr fontId="2" type="noConversion"/>
  </si>
  <si>
    <t>比上年±%</t>
    <phoneticPr fontId="2" type="noConversion"/>
  </si>
  <si>
    <t>附件5：</t>
    <phoneticPr fontId="2" type="noConversion"/>
  </si>
  <si>
    <t>地方财政支出合计</t>
    <phoneticPr fontId="2" type="noConversion"/>
  </si>
  <si>
    <t xml:space="preserve">    一般公共服务支出</t>
    <phoneticPr fontId="2" type="noConversion"/>
  </si>
  <si>
    <t xml:space="preserve">    外交支出</t>
    <phoneticPr fontId="2" type="noConversion"/>
  </si>
  <si>
    <t xml:space="preserve">    国防支出</t>
    <phoneticPr fontId="2" type="noConversion"/>
  </si>
  <si>
    <t xml:space="preserve">    公共安全支出</t>
    <phoneticPr fontId="2" type="noConversion"/>
  </si>
  <si>
    <t xml:space="preserve">    教育支出</t>
    <phoneticPr fontId="2" type="noConversion"/>
  </si>
  <si>
    <t xml:space="preserve">    科学技术支出</t>
    <phoneticPr fontId="2" type="noConversion"/>
  </si>
  <si>
    <t xml:space="preserve">    文化体育与传媒支出</t>
    <phoneticPr fontId="2" type="noConversion"/>
  </si>
  <si>
    <t xml:space="preserve">    社会保障和就业支出</t>
    <phoneticPr fontId="2" type="noConversion"/>
  </si>
  <si>
    <t xml:space="preserve">    医疗卫生与计划生育支出</t>
    <phoneticPr fontId="2" type="noConversion"/>
  </si>
  <si>
    <t xml:space="preserve">    节能保护支出</t>
    <phoneticPr fontId="2" type="noConversion"/>
  </si>
  <si>
    <t xml:space="preserve">    城乡社区支出</t>
    <phoneticPr fontId="2" type="noConversion"/>
  </si>
  <si>
    <t xml:space="preserve">    农林水支出</t>
    <phoneticPr fontId="2" type="noConversion"/>
  </si>
  <si>
    <t xml:space="preserve">    交通运输支出</t>
    <phoneticPr fontId="2" type="noConversion"/>
  </si>
  <si>
    <t xml:space="preserve">    资源勘探信息等支出</t>
    <phoneticPr fontId="2" type="noConversion"/>
  </si>
  <si>
    <t xml:space="preserve">    金融支出</t>
    <phoneticPr fontId="2" type="noConversion"/>
  </si>
  <si>
    <t xml:space="preserve">    国土海洋气象等支出</t>
    <phoneticPr fontId="2" type="noConversion"/>
  </si>
  <si>
    <t xml:space="preserve">    住房保障支出</t>
    <phoneticPr fontId="2" type="noConversion"/>
  </si>
  <si>
    <t xml:space="preserve">  二、政府性基金预算支出 </t>
    <phoneticPr fontId="2" type="noConversion"/>
  </si>
  <si>
    <t xml:space="preserve">  二、政府性基金预算收入</t>
    <phoneticPr fontId="2" type="noConversion"/>
  </si>
  <si>
    <t xml:space="preserve">    援助其他地区支出</t>
    <phoneticPr fontId="2" type="noConversion"/>
  </si>
  <si>
    <t>2018年1-10月自治区各级财政一般公共预算收支执行情况表</t>
    <phoneticPr fontId="2" type="noConversion"/>
  </si>
  <si>
    <t>2018年1-10月自治区财政支出完成情况表</t>
    <phoneticPr fontId="2" type="noConversion"/>
  </si>
  <si>
    <t>2018年1-10月自治区财政收入完成情况表</t>
    <phoneticPr fontId="2" type="noConversion"/>
  </si>
  <si>
    <t>2018年1-10月自治区本级财政收入完成情况表</t>
    <phoneticPr fontId="2" type="noConversion"/>
  </si>
  <si>
    <t>2018年1-10月自治区本级财政支出完成情况表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</si>
</sst>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_);[Red]\(0\)"/>
    <numFmt numFmtId="178" formatCode="0.0"/>
    <numFmt numFmtId="179" formatCode="0_);\(0\)"/>
  </numFmts>
  <fonts count="1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4"/>
      <name val="黑体"/>
      <family val="3"/>
      <charset val="134"/>
    </font>
    <font>
      <sz val="20"/>
      <name val="方正小标宋_GBK"/>
      <family val="4"/>
      <charset val="134"/>
    </font>
    <font>
      <sz val="18"/>
      <name val="黑体"/>
      <family val="3"/>
      <charset val="134"/>
    </font>
    <font>
      <sz val="11"/>
      <name val="宋体"/>
      <family val="3"/>
      <charset val="134"/>
      <scheme val="minor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0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Arial Unicode MS"/>
      <family val="2"/>
      <charset val="134"/>
    </font>
    <font>
      <b/>
      <sz val="11"/>
      <name val="Arial Unicode MS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4" fillId="0" borderId="0" xfId="1" applyNumberFormat="1" applyFont="1" applyFill="1" applyAlignment="1" applyProtection="1">
      <alignment horizontal="left" vertical="top"/>
    </xf>
    <xf numFmtId="177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Alignment="1">
      <alignment vertical="center"/>
    </xf>
    <xf numFmtId="0" fontId="1" fillId="0" borderId="0" xfId="1" applyFont="1"/>
    <xf numFmtId="0" fontId="6" fillId="2" borderId="0" xfId="1" applyNumberFormat="1" applyFont="1" applyFill="1" applyAlignment="1" applyProtection="1">
      <alignment horizontal="center" vertical="center"/>
    </xf>
    <xf numFmtId="0" fontId="7" fillId="0" borderId="0" xfId="1" applyNumberFormat="1" applyFont="1" applyFill="1" applyAlignment="1" applyProtection="1">
      <alignment horizontal="left" vertical="center"/>
    </xf>
    <xf numFmtId="0" fontId="7" fillId="0" borderId="0" xfId="1" applyNumberFormat="1" applyFont="1" applyFill="1" applyAlignment="1" applyProtection="1">
      <alignment horizontal="center" vertical="center"/>
    </xf>
    <xf numFmtId="0" fontId="7" fillId="0" borderId="0" xfId="1" applyNumberFormat="1" applyFont="1" applyFill="1" applyAlignment="1" applyProtection="1">
      <alignment horizontal="right"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177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176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77" fontId="1" fillId="2" borderId="0" xfId="1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vertical="center"/>
    </xf>
    <xf numFmtId="0" fontId="1" fillId="0" borderId="0" xfId="1"/>
    <xf numFmtId="0" fontId="3" fillId="0" borderId="0" xfId="1" applyNumberFormat="1" applyFont="1" applyFill="1" applyAlignment="1" applyProtection="1">
      <alignment horizontal="left" vertical="top"/>
    </xf>
    <xf numFmtId="179" fontId="1" fillId="0" borderId="0" xfId="1" applyNumberFormat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177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1" xfId="1" applyNumberFormat="1" applyFont="1" applyFill="1" applyBorder="1" applyAlignment="1" applyProtection="1">
      <alignment vertical="center"/>
    </xf>
    <xf numFmtId="0" fontId="9" fillId="2" borderId="0" xfId="1" applyFont="1" applyFill="1" applyBorder="1" applyAlignment="1">
      <alignment vertical="center"/>
    </xf>
    <xf numFmtId="0" fontId="7" fillId="3" borderId="1" xfId="1" applyNumberFormat="1" applyFont="1" applyFill="1" applyBorder="1" applyAlignment="1" applyProtection="1">
      <alignment horizontal="left" vertical="center" wrapText="1"/>
    </xf>
    <xf numFmtId="0" fontId="1" fillId="0" borderId="0" xfId="1" applyFont="1" applyAlignment="1">
      <alignment vertical="center"/>
    </xf>
    <xf numFmtId="0" fontId="7" fillId="2" borderId="0" xfId="1" applyNumberFormat="1" applyFont="1" applyFill="1" applyAlignment="1" applyProtection="1">
      <alignment vertical="center"/>
    </xf>
    <xf numFmtId="179" fontId="1" fillId="2" borderId="0" xfId="1" applyNumberFormat="1" applyFont="1" applyFill="1" applyAlignment="1">
      <alignment vertical="center"/>
    </xf>
    <xf numFmtId="177" fontId="1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vertical="center"/>
    </xf>
    <xf numFmtId="179" fontId="1" fillId="2" borderId="0" xfId="1" applyNumberFormat="1" applyFont="1" applyFill="1" applyBorder="1" applyAlignment="1">
      <alignment vertical="center"/>
    </xf>
    <xf numFmtId="0" fontId="10" fillId="0" borderId="0" xfId="1" applyNumberFormat="1" applyFont="1" applyFill="1" applyAlignment="1" applyProtection="1">
      <alignment horizontal="left" vertical="center"/>
    </xf>
    <xf numFmtId="0" fontId="10" fillId="0" borderId="0" xfId="1" applyNumberFormat="1" applyFont="1" applyFill="1" applyAlignment="1" applyProtection="1">
      <alignment horizontal="center" vertical="center"/>
    </xf>
    <xf numFmtId="177" fontId="7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/>
    </xf>
    <xf numFmtId="0" fontId="12" fillId="2" borderId="0" xfId="1" applyNumberFormat="1" applyFont="1" applyFill="1" applyAlignment="1" applyProtection="1">
      <alignment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11" fillId="0" borderId="0" xfId="1" applyNumberFormat="1" applyFont="1" applyFill="1" applyAlignment="1" applyProtection="1">
      <alignment horizontal="left" vertical="center"/>
    </xf>
    <xf numFmtId="3" fontId="13" fillId="0" borderId="1" xfId="1" applyNumberFormat="1" applyFont="1" applyFill="1" applyBorder="1" applyAlignment="1" applyProtection="1">
      <alignment horizontal="right" vertical="center"/>
    </xf>
    <xf numFmtId="178" fontId="13" fillId="0" borderId="1" xfId="1" applyNumberFormat="1" applyFont="1" applyFill="1" applyBorder="1" applyAlignment="1" applyProtection="1">
      <alignment horizontal="right" vertical="center"/>
    </xf>
    <xf numFmtId="3" fontId="13" fillId="0" borderId="1" xfId="1" applyNumberFormat="1" applyFont="1" applyFill="1" applyBorder="1" applyAlignment="1" applyProtection="1">
      <alignment vertical="center"/>
    </xf>
    <xf numFmtId="3" fontId="13" fillId="3" borderId="1" xfId="1" applyNumberFormat="1" applyFont="1" applyFill="1" applyBorder="1" applyAlignment="1" applyProtection="1">
      <alignment horizontal="right" vertical="center"/>
    </xf>
    <xf numFmtId="178" fontId="13" fillId="3" borderId="1" xfId="1" applyNumberFormat="1" applyFont="1" applyFill="1" applyBorder="1" applyAlignment="1" applyProtection="1">
      <alignment horizontal="right" vertical="center"/>
    </xf>
    <xf numFmtId="3" fontId="14" fillId="0" borderId="1" xfId="1" applyNumberFormat="1" applyFont="1" applyFill="1" applyBorder="1" applyAlignment="1" applyProtection="1">
      <alignment horizontal="right" vertical="center"/>
    </xf>
    <xf numFmtId="178" fontId="14" fillId="0" borderId="1" xfId="1" applyNumberFormat="1" applyFont="1" applyFill="1" applyBorder="1" applyAlignment="1" applyProtection="1">
      <alignment horizontal="right" vertical="center"/>
    </xf>
    <xf numFmtId="0" fontId="7" fillId="0" borderId="1" xfId="1" applyNumberFormat="1" applyFont="1" applyFill="1" applyBorder="1" applyAlignment="1" applyProtection="1">
      <alignment horizontal="left" vertical="center" indent="1"/>
    </xf>
    <xf numFmtId="0" fontId="5" fillId="0" borderId="0" xfId="1" applyNumberFormat="1" applyFont="1" applyFill="1" applyAlignment="1" applyProtection="1">
      <alignment horizontal="center" vertical="center"/>
    </xf>
    <xf numFmtId="0" fontId="7" fillId="0" borderId="0" xfId="1" applyNumberFormat="1" applyFont="1" applyFill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77" fontId="7" fillId="0" borderId="1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DDD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showGridLines="0" showZeros="0" workbookViewId="0">
      <pane xSplit="1" ySplit="5" topLeftCell="B6" activePane="bottomRight" state="frozen"/>
      <selection activeCell="C15" sqref="C15"/>
      <selection pane="topRight" activeCell="C15" sqref="C15"/>
      <selection pane="bottomLeft" activeCell="C15" sqref="C15"/>
      <selection pane="bottomRight" activeCell="A3" sqref="A3"/>
    </sheetView>
  </sheetViews>
  <sheetFormatPr defaultColWidth="9.125" defaultRowHeight="14.25"/>
  <cols>
    <col min="1" max="1" width="41.875" style="17" customWidth="1"/>
    <col min="2" max="2" width="19" style="18" customWidth="1"/>
    <col min="3" max="3" width="20.25" style="18" customWidth="1"/>
    <col min="4" max="4" width="18.75" style="17" customWidth="1"/>
    <col min="5" max="5" width="18.75" style="18" customWidth="1"/>
    <col min="6" max="7" width="18.75" style="19" customWidth="1"/>
    <col min="8" max="16384" width="9.125" style="20"/>
  </cols>
  <sheetData>
    <row r="1" spans="1:7" s="5" customFormat="1" ht="17.45" customHeight="1">
      <c r="A1" s="1" t="s">
        <v>0</v>
      </c>
      <c r="B1" s="2"/>
      <c r="C1" s="2"/>
      <c r="D1" s="3"/>
      <c r="E1" s="2"/>
      <c r="F1" s="4"/>
      <c r="G1" s="4"/>
    </row>
    <row r="2" spans="1:7" s="6" customFormat="1" ht="23.85" customHeight="1">
      <c r="A2" s="52" t="s">
        <v>119</v>
      </c>
      <c r="B2" s="52"/>
      <c r="C2" s="52"/>
      <c r="D2" s="52"/>
      <c r="E2" s="52"/>
      <c r="F2" s="52"/>
      <c r="G2" s="52"/>
    </row>
    <row r="3" spans="1:7" s="10" customFormat="1" ht="19.7" customHeight="1">
      <c r="A3" s="43"/>
      <c r="B3" s="8"/>
      <c r="C3" s="8"/>
      <c r="D3" s="8"/>
      <c r="E3" s="53"/>
      <c r="F3" s="53"/>
      <c r="G3" s="9" t="s">
        <v>1</v>
      </c>
    </row>
    <row r="4" spans="1:7" s="11" customFormat="1" ht="21.2" customHeight="1">
      <c r="A4" s="54" t="s">
        <v>2</v>
      </c>
      <c r="B4" s="55" t="s">
        <v>3</v>
      </c>
      <c r="C4" s="54" t="s">
        <v>4</v>
      </c>
      <c r="D4" s="54"/>
      <c r="E4" s="54"/>
      <c r="F4" s="54"/>
      <c r="G4" s="54"/>
    </row>
    <row r="5" spans="1:7" s="11" customFormat="1" ht="21.2" customHeight="1">
      <c r="A5" s="54"/>
      <c r="B5" s="55"/>
      <c r="C5" s="12" t="s">
        <v>5</v>
      </c>
      <c r="D5" s="13" t="s">
        <v>6</v>
      </c>
      <c r="E5" s="12" t="s">
        <v>7</v>
      </c>
      <c r="F5" s="14" t="s">
        <v>8</v>
      </c>
      <c r="G5" s="14" t="s">
        <v>9</v>
      </c>
    </row>
    <row r="6" spans="1:7" s="16" customFormat="1" ht="21.2" customHeight="1">
      <c r="A6" s="15" t="s">
        <v>10</v>
      </c>
      <c r="B6" s="44">
        <f>SUM(B7,B34,B35)</f>
        <v>19674990</v>
      </c>
      <c r="C6" s="44">
        <f>SUM(C7,C34,C35)</f>
        <v>15501591</v>
      </c>
      <c r="D6" s="45">
        <f t="shared" ref="D6:D35" si="0">IF(B6=0,0,C6/B6*100)</f>
        <v>78.8</v>
      </c>
      <c r="E6" s="44">
        <f>SUM(E7,E34,E35)</f>
        <v>14307188</v>
      </c>
      <c r="F6" s="44">
        <f t="shared" ref="F6:F35" si="1">C6-E6</f>
        <v>1194403</v>
      </c>
      <c r="G6" s="45">
        <f t="shared" ref="G6:G35" si="2">IF(E6=0,0,(C6-E6)/E6*100)</f>
        <v>8.3000000000000007</v>
      </c>
    </row>
    <row r="7" spans="1:7" s="16" customFormat="1" ht="21.2" customHeight="1">
      <c r="A7" s="15" t="s">
        <v>11</v>
      </c>
      <c r="B7" s="44">
        <f>B8+B25</f>
        <v>16120000</v>
      </c>
      <c r="C7" s="44">
        <f>C8+C25</f>
        <v>11758893</v>
      </c>
      <c r="D7" s="45">
        <f t="shared" si="0"/>
        <v>72.900000000000006</v>
      </c>
      <c r="E7" s="44">
        <f>E8+E25</f>
        <v>11808708</v>
      </c>
      <c r="F7" s="44">
        <f t="shared" si="1"/>
        <v>-49815</v>
      </c>
      <c r="G7" s="45">
        <f t="shared" si="2"/>
        <v>-0.4</v>
      </c>
    </row>
    <row r="8" spans="1:7" s="11" customFormat="1" ht="21.2" customHeight="1">
      <c r="A8" s="15" t="s">
        <v>12</v>
      </c>
      <c r="B8" s="44">
        <v>10560000</v>
      </c>
      <c r="C8" s="44">
        <f>SUM(C9:C24)</f>
        <v>8514491</v>
      </c>
      <c r="D8" s="45">
        <f t="shared" si="0"/>
        <v>80.599999999999994</v>
      </c>
      <c r="E8" s="44">
        <f>SUM(E9:E24)</f>
        <v>7754143</v>
      </c>
      <c r="F8" s="44">
        <f t="shared" si="1"/>
        <v>760348</v>
      </c>
      <c r="G8" s="45">
        <f t="shared" si="2"/>
        <v>9.8000000000000007</v>
      </c>
    </row>
    <row r="9" spans="1:7" s="11" customFormat="1" ht="21.2" customHeight="1">
      <c r="A9" s="15" t="s">
        <v>13</v>
      </c>
      <c r="B9" s="44">
        <v>4700000</v>
      </c>
      <c r="C9" s="44">
        <v>3448072</v>
      </c>
      <c r="D9" s="45">
        <f t="shared" si="0"/>
        <v>73.400000000000006</v>
      </c>
      <c r="E9" s="44">
        <v>3306114</v>
      </c>
      <c r="F9" s="44">
        <f t="shared" si="1"/>
        <v>141958</v>
      </c>
      <c r="G9" s="45">
        <f t="shared" si="2"/>
        <v>4.3</v>
      </c>
    </row>
    <row r="10" spans="1:7" s="11" customFormat="1" ht="21.2" customHeight="1">
      <c r="A10" s="15" t="s">
        <v>14</v>
      </c>
      <c r="B10" s="44"/>
      <c r="C10" s="44">
        <v>14026</v>
      </c>
      <c r="D10" s="45">
        <f t="shared" si="0"/>
        <v>0</v>
      </c>
      <c r="E10" s="44">
        <v>23655</v>
      </c>
      <c r="F10" s="44">
        <f t="shared" si="1"/>
        <v>-9629</v>
      </c>
      <c r="G10" s="45">
        <f t="shared" si="2"/>
        <v>-40.700000000000003</v>
      </c>
    </row>
    <row r="11" spans="1:7" s="11" customFormat="1" ht="21.2" customHeight="1">
      <c r="A11" s="15" t="s">
        <v>15</v>
      </c>
      <c r="B11" s="44">
        <v>1262000</v>
      </c>
      <c r="C11" s="44">
        <v>1224915</v>
      </c>
      <c r="D11" s="45">
        <f t="shared" si="0"/>
        <v>97.1</v>
      </c>
      <c r="E11" s="44">
        <v>1098319</v>
      </c>
      <c r="F11" s="44">
        <f t="shared" si="1"/>
        <v>126596</v>
      </c>
      <c r="G11" s="45">
        <f t="shared" si="2"/>
        <v>11.5</v>
      </c>
    </row>
    <row r="12" spans="1:7" s="11" customFormat="1" ht="21.2" customHeight="1">
      <c r="A12" s="15" t="s">
        <v>16</v>
      </c>
      <c r="B12" s="44">
        <v>710000</v>
      </c>
      <c r="C12" s="44">
        <v>627276</v>
      </c>
      <c r="D12" s="45">
        <f t="shared" si="0"/>
        <v>88.3</v>
      </c>
      <c r="E12" s="44">
        <v>509014</v>
      </c>
      <c r="F12" s="44">
        <f t="shared" si="1"/>
        <v>118262</v>
      </c>
      <c r="G12" s="45">
        <f t="shared" si="2"/>
        <v>23.2</v>
      </c>
    </row>
    <row r="13" spans="1:7" s="11" customFormat="1" ht="21.2" customHeight="1">
      <c r="A13" s="15" t="s">
        <v>17</v>
      </c>
      <c r="B13" s="44">
        <v>751000</v>
      </c>
      <c r="C13" s="44">
        <v>707156</v>
      </c>
      <c r="D13" s="45">
        <f t="shared" si="0"/>
        <v>94.2</v>
      </c>
      <c r="E13" s="44">
        <v>562434</v>
      </c>
      <c r="F13" s="44">
        <f t="shared" si="1"/>
        <v>144722</v>
      </c>
      <c r="G13" s="45">
        <f t="shared" si="2"/>
        <v>25.7</v>
      </c>
    </row>
    <row r="14" spans="1:7" s="11" customFormat="1" ht="21.2" customHeight="1">
      <c r="A14" s="15" t="s">
        <v>18</v>
      </c>
      <c r="B14" s="44">
        <v>645000</v>
      </c>
      <c r="C14" s="44">
        <v>533810</v>
      </c>
      <c r="D14" s="45">
        <f t="shared" si="0"/>
        <v>82.8</v>
      </c>
      <c r="E14" s="44">
        <v>483128</v>
      </c>
      <c r="F14" s="44">
        <f t="shared" si="1"/>
        <v>50682</v>
      </c>
      <c r="G14" s="45">
        <f t="shared" si="2"/>
        <v>10.5</v>
      </c>
    </row>
    <row r="15" spans="1:7" s="11" customFormat="1" ht="21.2" customHeight="1">
      <c r="A15" s="15" t="s">
        <v>19</v>
      </c>
      <c r="B15" s="44">
        <v>408000</v>
      </c>
      <c r="C15" s="44">
        <v>357664</v>
      </c>
      <c r="D15" s="45">
        <f t="shared" si="0"/>
        <v>87.7</v>
      </c>
      <c r="E15" s="44">
        <v>317381</v>
      </c>
      <c r="F15" s="44">
        <f t="shared" si="1"/>
        <v>40283</v>
      </c>
      <c r="G15" s="45">
        <f t="shared" si="2"/>
        <v>12.7</v>
      </c>
    </row>
    <row r="16" spans="1:7" s="11" customFormat="1" ht="21.2" customHeight="1">
      <c r="A16" s="15" t="s">
        <v>20</v>
      </c>
      <c r="B16" s="44">
        <v>185000</v>
      </c>
      <c r="C16" s="44">
        <v>148472</v>
      </c>
      <c r="D16" s="45">
        <f t="shared" si="0"/>
        <v>80.3</v>
      </c>
      <c r="E16" s="44">
        <v>131208</v>
      </c>
      <c r="F16" s="44">
        <f t="shared" si="1"/>
        <v>17264</v>
      </c>
      <c r="G16" s="45">
        <f t="shared" si="2"/>
        <v>13.2</v>
      </c>
    </row>
    <row r="17" spans="1:7" s="11" customFormat="1" ht="21.2" customHeight="1">
      <c r="A17" s="15" t="s">
        <v>21</v>
      </c>
      <c r="B17" s="44">
        <v>482000</v>
      </c>
      <c r="C17" s="44">
        <v>431917</v>
      </c>
      <c r="D17" s="45">
        <f t="shared" si="0"/>
        <v>89.6</v>
      </c>
      <c r="E17" s="44">
        <v>397805</v>
      </c>
      <c r="F17" s="44">
        <f t="shared" si="1"/>
        <v>34112</v>
      </c>
      <c r="G17" s="45">
        <f t="shared" si="2"/>
        <v>8.6</v>
      </c>
    </row>
    <row r="18" spans="1:7" s="11" customFormat="1" ht="21.2" customHeight="1">
      <c r="A18" s="15" t="s">
        <v>22</v>
      </c>
      <c r="B18" s="44">
        <v>361000</v>
      </c>
      <c r="C18" s="44">
        <v>226532</v>
      </c>
      <c r="D18" s="45">
        <f t="shared" si="0"/>
        <v>62.8</v>
      </c>
      <c r="E18" s="44">
        <v>212582</v>
      </c>
      <c r="F18" s="44">
        <f t="shared" si="1"/>
        <v>13950</v>
      </c>
      <c r="G18" s="45">
        <f t="shared" si="2"/>
        <v>6.6</v>
      </c>
    </row>
    <row r="19" spans="1:7" s="11" customFormat="1" ht="21.2" customHeight="1">
      <c r="A19" s="15" t="s">
        <v>23</v>
      </c>
      <c r="B19" s="44">
        <v>168000</v>
      </c>
      <c r="C19" s="44">
        <v>134172</v>
      </c>
      <c r="D19" s="45">
        <f t="shared" si="0"/>
        <v>79.900000000000006</v>
      </c>
      <c r="E19" s="44">
        <v>123744</v>
      </c>
      <c r="F19" s="44">
        <f t="shared" si="1"/>
        <v>10428</v>
      </c>
      <c r="G19" s="45">
        <f t="shared" si="2"/>
        <v>8.4</v>
      </c>
    </row>
    <row r="20" spans="1:7" s="11" customFormat="1" ht="21.2" customHeight="1">
      <c r="A20" s="15" t="s">
        <v>24</v>
      </c>
      <c r="B20" s="44">
        <v>519000</v>
      </c>
      <c r="C20" s="44">
        <v>333662</v>
      </c>
      <c r="D20" s="45">
        <f t="shared" si="0"/>
        <v>64.3</v>
      </c>
      <c r="E20" s="44">
        <v>337311</v>
      </c>
      <c r="F20" s="44">
        <f t="shared" si="1"/>
        <v>-3649</v>
      </c>
      <c r="G20" s="45">
        <f t="shared" si="2"/>
        <v>-1.1000000000000001</v>
      </c>
    </row>
    <row r="21" spans="1:7" s="11" customFormat="1" ht="21.2" customHeight="1">
      <c r="A21" s="15" t="s">
        <v>25</v>
      </c>
      <c r="B21" s="44">
        <v>369000</v>
      </c>
      <c r="C21" s="44">
        <v>294875</v>
      </c>
      <c r="D21" s="45">
        <f t="shared" si="0"/>
        <v>79.900000000000006</v>
      </c>
      <c r="E21" s="44">
        <v>251446</v>
      </c>
      <c r="F21" s="44">
        <f t="shared" si="1"/>
        <v>43429</v>
      </c>
      <c r="G21" s="45">
        <f t="shared" si="2"/>
        <v>17.3</v>
      </c>
    </row>
    <row r="22" spans="1:7" s="11" customFormat="1" ht="21.2" customHeight="1">
      <c r="A22" s="15" t="s">
        <v>26</v>
      </c>
      <c r="B22" s="44"/>
      <c r="C22" s="44">
        <v>9</v>
      </c>
      <c r="D22" s="45">
        <f t="shared" si="0"/>
        <v>0</v>
      </c>
      <c r="E22" s="44">
        <v>0</v>
      </c>
      <c r="F22" s="44">
        <f t="shared" si="1"/>
        <v>9</v>
      </c>
      <c r="G22" s="45">
        <f t="shared" si="2"/>
        <v>0</v>
      </c>
    </row>
    <row r="23" spans="1:7" s="11" customFormat="1" ht="21.2" customHeight="1">
      <c r="A23" s="15" t="s">
        <v>27</v>
      </c>
      <c r="B23" s="46"/>
      <c r="C23" s="44">
        <v>31933</v>
      </c>
      <c r="D23" s="45">
        <f t="shared" si="0"/>
        <v>0</v>
      </c>
      <c r="E23" s="44">
        <v>0</v>
      </c>
      <c r="F23" s="44">
        <f t="shared" si="1"/>
        <v>31933</v>
      </c>
      <c r="G23" s="45">
        <f t="shared" si="2"/>
        <v>0</v>
      </c>
    </row>
    <row r="24" spans="1:7" s="11" customFormat="1" ht="21.2" customHeight="1">
      <c r="A24" s="15" t="s">
        <v>28</v>
      </c>
      <c r="B24" s="44">
        <f>B8-SUM(B9:B23)</f>
        <v>0</v>
      </c>
      <c r="C24" s="44"/>
      <c r="D24" s="45">
        <f t="shared" si="0"/>
        <v>0</v>
      </c>
      <c r="E24" s="44">
        <v>2</v>
      </c>
      <c r="F24" s="44">
        <f t="shared" si="1"/>
        <v>-2</v>
      </c>
      <c r="G24" s="45">
        <f t="shared" si="2"/>
        <v>-100</v>
      </c>
    </row>
    <row r="25" spans="1:7" s="11" customFormat="1" ht="21.2" customHeight="1">
      <c r="A25" s="15" t="s">
        <v>29</v>
      </c>
      <c r="B25" s="44">
        <v>5560000</v>
      </c>
      <c r="C25" s="44">
        <f>SUM(C26:C33)</f>
        <v>3244402</v>
      </c>
      <c r="D25" s="45">
        <f t="shared" si="0"/>
        <v>58.4</v>
      </c>
      <c r="E25" s="44">
        <f>SUM(E26:E33)</f>
        <v>4054565</v>
      </c>
      <c r="F25" s="44">
        <f t="shared" si="1"/>
        <v>-810163</v>
      </c>
      <c r="G25" s="45">
        <f t="shared" si="2"/>
        <v>-20</v>
      </c>
    </row>
    <row r="26" spans="1:7" s="11" customFormat="1" ht="21.2" customHeight="1">
      <c r="A26" s="15" t="s">
        <v>30</v>
      </c>
      <c r="B26" s="44">
        <v>1500000</v>
      </c>
      <c r="C26" s="44">
        <v>1047206</v>
      </c>
      <c r="D26" s="45">
        <f t="shared" si="0"/>
        <v>69.8</v>
      </c>
      <c r="E26" s="44">
        <v>824251</v>
      </c>
      <c r="F26" s="44">
        <f t="shared" si="1"/>
        <v>222955</v>
      </c>
      <c r="G26" s="45">
        <f t="shared" si="2"/>
        <v>27</v>
      </c>
    </row>
    <row r="27" spans="1:7" s="11" customFormat="1" ht="21.2" customHeight="1">
      <c r="A27" s="15" t="s">
        <v>31</v>
      </c>
      <c r="B27" s="44">
        <v>800000</v>
      </c>
      <c r="C27" s="44">
        <v>580955</v>
      </c>
      <c r="D27" s="45">
        <f t="shared" si="0"/>
        <v>72.599999999999994</v>
      </c>
      <c r="E27" s="44">
        <v>602996</v>
      </c>
      <c r="F27" s="44">
        <f t="shared" si="1"/>
        <v>-22041</v>
      </c>
      <c r="G27" s="45">
        <f t="shared" si="2"/>
        <v>-3.7</v>
      </c>
    </row>
    <row r="28" spans="1:7" s="11" customFormat="1" ht="21.2" customHeight="1">
      <c r="A28" s="15" t="s">
        <v>32</v>
      </c>
      <c r="B28" s="44">
        <v>400000</v>
      </c>
      <c r="C28" s="44">
        <v>356033</v>
      </c>
      <c r="D28" s="45">
        <f t="shared" si="0"/>
        <v>89</v>
      </c>
      <c r="E28" s="44">
        <v>268526</v>
      </c>
      <c r="F28" s="44">
        <f t="shared" si="1"/>
        <v>87507</v>
      </c>
      <c r="G28" s="45">
        <f t="shared" si="2"/>
        <v>32.6</v>
      </c>
    </row>
    <row r="29" spans="1:7" s="11" customFormat="1" ht="21.2" customHeight="1">
      <c r="A29" s="15" t="s">
        <v>33</v>
      </c>
      <c r="B29" s="44">
        <v>200000</v>
      </c>
      <c r="C29" s="44">
        <v>95086</v>
      </c>
      <c r="D29" s="45">
        <f t="shared" si="0"/>
        <v>47.5</v>
      </c>
      <c r="E29" s="44">
        <v>62751</v>
      </c>
      <c r="F29" s="44">
        <f t="shared" si="1"/>
        <v>32335</v>
      </c>
      <c r="G29" s="45">
        <f t="shared" si="2"/>
        <v>51.5</v>
      </c>
    </row>
    <row r="30" spans="1:7" s="11" customFormat="1" ht="21.2" customHeight="1">
      <c r="A30" s="15" t="s">
        <v>34</v>
      </c>
      <c r="B30" s="44">
        <v>2275000</v>
      </c>
      <c r="C30" s="44">
        <v>822319</v>
      </c>
      <c r="D30" s="45">
        <f t="shared" si="0"/>
        <v>36.1</v>
      </c>
      <c r="E30" s="44">
        <v>1983058</v>
      </c>
      <c r="F30" s="44">
        <f t="shared" si="1"/>
        <v>-1160739</v>
      </c>
      <c r="G30" s="45">
        <f t="shared" si="2"/>
        <v>-58.5</v>
      </c>
    </row>
    <row r="31" spans="1:7" s="11" customFormat="1" ht="21.2" customHeight="1">
      <c r="A31" s="15" t="s">
        <v>35</v>
      </c>
      <c r="B31" s="44">
        <v>50000</v>
      </c>
      <c r="C31" s="44">
        <v>23369</v>
      </c>
      <c r="D31" s="45">
        <f t="shared" si="0"/>
        <v>46.7</v>
      </c>
      <c r="E31" s="44">
        <v>66307</v>
      </c>
      <c r="F31" s="44">
        <f t="shared" si="1"/>
        <v>-42938</v>
      </c>
      <c r="G31" s="45">
        <f t="shared" si="2"/>
        <v>-64.8</v>
      </c>
    </row>
    <row r="32" spans="1:7" s="11" customFormat="1" ht="21.2" customHeight="1">
      <c r="A32" s="15" t="s">
        <v>36</v>
      </c>
      <c r="B32" s="44">
        <v>135000</v>
      </c>
      <c r="C32" s="44">
        <v>90036</v>
      </c>
      <c r="D32" s="45">
        <f t="shared" si="0"/>
        <v>66.7</v>
      </c>
      <c r="E32" s="44">
        <v>89998</v>
      </c>
      <c r="F32" s="44">
        <f t="shared" si="1"/>
        <v>38</v>
      </c>
      <c r="G32" s="45">
        <f t="shared" si="2"/>
        <v>0</v>
      </c>
    </row>
    <row r="33" spans="1:7" s="11" customFormat="1" ht="21.2" customHeight="1">
      <c r="A33" s="15" t="s">
        <v>37</v>
      </c>
      <c r="B33" s="44">
        <v>200000</v>
      </c>
      <c r="C33" s="44">
        <v>229398</v>
      </c>
      <c r="D33" s="45">
        <f t="shared" si="0"/>
        <v>114.7</v>
      </c>
      <c r="E33" s="44">
        <v>156678</v>
      </c>
      <c r="F33" s="44">
        <f t="shared" si="1"/>
        <v>72720</v>
      </c>
      <c r="G33" s="45">
        <f t="shared" si="2"/>
        <v>46.4</v>
      </c>
    </row>
    <row r="34" spans="1:7" s="16" customFormat="1" ht="21.2" customHeight="1">
      <c r="A34" s="15" t="s">
        <v>115</v>
      </c>
      <c r="B34" s="44">
        <v>3479850</v>
      </c>
      <c r="C34" s="44">
        <v>3704266</v>
      </c>
      <c r="D34" s="45">
        <f t="shared" si="0"/>
        <v>106.4</v>
      </c>
      <c r="E34" s="44">
        <v>2456283</v>
      </c>
      <c r="F34" s="44">
        <f t="shared" si="1"/>
        <v>1247983</v>
      </c>
      <c r="G34" s="45">
        <f t="shared" si="2"/>
        <v>50.8</v>
      </c>
    </row>
    <row r="35" spans="1:7" s="16" customFormat="1" ht="21.2" customHeight="1">
      <c r="A35" s="15" t="s">
        <v>38</v>
      </c>
      <c r="B35" s="44">
        <v>75140</v>
      </c>
      <c r="C35" s="44">
        <v>38432</v>
      </c>
      <c r="D35" s="45">
        <f t="shared" si="0"/>
        <v>51.1</v>
      </c>
      <c r="E35" s="44">
        <v>42197</v>
      </c>
      <c r="F35" s="44">
        <f t="shared" si="1"/>
        <v>-3765</v>
      </c>
      <c r="G35" s="45">
        <f t="shared" si="2"/>
        <v>-8.9</v>
      </c>
    </row>
    <row r="36" spans="1:7" s="5" customFormat="1"/>
  </sheetData>
  <mergeCells count="5">
    <mergeCell ref="A2:G2"/>
    <mergeCell ref="E3:F3"/>
    <mergeCell ref="A4:A5"/>
    <mergeCell ref="B4:B5"/>
    <mergeCell ref="C4:G4"/>
  </mergeCells>
  <phoneticPr fontId="2" type="noConversion"/>
  <printOptions horizontalCentered="1"/>
  <pageMargins left="0.31496062992125984" right="0.31496062992125984" top="0.43307086614173229" bottom="0.35433070866141736" header="0" footer="0"/>
  <pageSetup paperSize="9" scale="70" firstPageNumber="16" pageOrder="overThenDown" orientation="landscape" blackAndWhite="1" useFirstPageNumber="1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4"/>
  <sheetViews>
    <sheetView showGridLines="0" showZeros="0" workbookViewId="0">
      <pane xSplit="1" ySplit="5" topLeftCell="B18" activePane="bottomRight" state="frozen"/>
      <selection activeCell="C15" sqref="C15"/>
      <selection pane="topRight" activeCell="C15" sqref="C15"/>
      <selection pane="bottomLeft" activeCell="C15" sqref="C15"/>
      <selection pane="bottomRight" activeCell="F17" sqref="F17"/>
    </sheetView>
  </sheetViews>
  <sheetFormatPr defaultColWidth="9.125" defaultRowHeight="14.25"/>
  <cols>
    <col min="1" max="1" width="36.75" style="17" customWidth="1"/>
    <col min="2" max="2" width="14.75" style="35" customWidth="1"/>
    <col min="3" max="3" width="14.75" style="18" customWidth="1"/>
    <col min="4" max="7" width="14.75" style="17" customWidth="1"/>
    <col min="8" max="16384" width="9.125" style="20"/>
  </cols>
  <sheetData>
    <row r="1" spans="1:7" s="5" customFormat="1" ht="17.100000000000001" customHeight="1">
      <c r="A1" s="21" t="s">
        <v>39</v>
      </c>
      <c r="B1" s="22"/>
      <c r="C1" s="2"/>
      <c r="D1" s="3"/>
      <c r="E1" s="3"/>
      <c r="F1" s="3"/>
      <c r="G1" s="3"/>
    </row>
    <row r="2" spans="1:7" s="16" customFormat="1" ht="26.45" customHeight="1">
      <c r="A2" s="52" t="s">
        <v>118</v>
      </c>
      <c r="B2" s="52"/>
      <c r="C2" s="52"/>
      <c r="D2" s="52"/>
      <c r="E2" s="52"/>
      <c r="F2" s="52"/>
      <c r="G2" s="52"/>
    </row>
    <row r="3" spans="1:7" s="11" customFormat="1" ht="19.149999999999999" customHeight="1">
      <c r="A3" s="43"/>
      <c r="B3" s="7"/>
      <c r="C3" s="8"/>
      <c r="D3" s="7"/>
      <c r="E3" s="8"/>
      <c r="F3" s="8"/>
      <c r="G3" s="9" t="s">
        <v>1</v>
      </c>
    </row>
    <row r="4" spans="1:7" s="23" customFormat="1" ht="18" customHeight="1">
      <c r="A4" s="56" t="s">
        <v>40</v>
      </c>
      <c r="B4" s="56" t="s">
        <v>3</v>
      </c>
      <c r="C4" s="56" t="s">
        <v>4</v>
      </c>
      <c r="D4" s="56"/>
      <c r="E4" s="56"/>
      <c r="F4" s="56"/>
      <c r="G4" s="56"/>
    </row>
    <row r="5" spans="1:7" s="23" customFormat="1" ht="18" customHeight="1">
      <c r="A5" s="56"/>
      <c r="B5" s="56"/>
      <c r="C5" s="24" t="s">
        <v>5</v>
      </c>
      <c r="D5" s="24" t="s">
        <v>6</v>
      </c>
      <c r="E5" s="25" t="s">
        <v>7</v>
      </c>
      <c r="F5" s="26" t="s">
        <v>41</v>
      </c>
      <c r="G5" s="26" t="s">
        <v>9</v>
      </c>
    </row>
    <row r="6" spans="1:7" s="16" customFormat="1" ht="18" customHeight="1">
      <c r="A6" s="27" t="s">
        <v>42</v>
      </c>
      <c r="B6" s="47">
        <f>SUM(B7,B31,B32)</f>
        <v>55186134</v>
      </c>
      <c r="C6" s="47">
        <f>SUM(C7,C31,C32)</f>
        <v>45314930</v>
      </c>
      <c r="D6" s="48">
        <f t="shared" ref="D6:D32" si="0">IF(B6=0,0,C6/B6*100)</f>
        <v>82.1</v>
      </c>
      <c r="E6" s="47">
        <f>SUM(E7,E31,E32)</f>
        <v>39322265</v>
      </c>
      <c r="F6" s="47">
        <f t="shared" ref="F6" si="1">C6-E6</f>
        <v>5992665</v>
      </c>
      <c r="G6" s="48">
        <f t="shared" ref="G6" si="2">IF(E6=0,0,(C6-E6)/E6*100)</f>
        <v>15.2</v>
      </c>
    </row>
    <row r="7" spans="1:7" s="16" customFormat="1" ht="18" customHeight="1">
      <c r="A7" s="27" t="s">
        <v>43</v>
      </c>
      <c r="B7" s="47">
        <f>SUM(B8:B30)</f>
        <v>48885512</v>
      </c>
      <c r="C7" s="47">
        <f>SUM(C8:C30)</f>
        <v>39979518</v>
      </c>
      <c r="D7" s="48">
        <f t="shared" si="0"/>
        <v>81.8</v>
      </c>
      <c r="E7" s="47">
        <f>SUM(E8:E30)</f>
        <v>37589742</v>
      </c>
      <c r="F7" s="47">
        <f t="shared" ref="F7:F32" si="3">C7-E7</f>
        <v>2389776</v>
      </c>
      <c r="G7" s="48">
        <f t="shared" ref="G7:G32" si="4">IF(E7=0,0,(C7-E7)/E7*100)</f>
        <v>6.4</v>
      </c>
    </row>
    <row r="8" spans="1:7" s="28" customFormat="1" ht="18" customHeight="1">
      <c r="A8" s="27" t="s">
        <v>44</v>
      </c>
      <c r="B8" s="47">
        <v>4106996</v>
      </c>
      <c r="C8" s="47">
        <v>3609511</v>
      </c>
      <c r="D8" s="48">
        <f t="shared" si="0"/>
        <v>87.9</v>
      </c>
      <c r="E8" s="47">
        <v>3364622</v>
      </c>
      <c r="F8" s="47">
        <f t="shared" si="3"/>
        <v>244889</v>
      </c>
      <c r="G8" s="48">
        <f t="shared" si="4"/>
        <v>7.3</v>
      </c>
    </row>
    <row r="9" spans="1:7" s="28" customFormat="1" ht="18" customHeight="1">
      <c r="A9" s="27" t="s">
        <v>45</v>
      </c>
      <c r="B9" s="47">
        <v>985</v>
      </c>
      <c r="C9" s="47">
        <v>531</v>
      </c>
      <c r="D9" s="48">
        <f t="shared" si="0"/>
        <v>53.9</v>
      </c>
      <c r="E9" s="47">
        <v>2247</v>
      </c>
      <c r="F9" s="47">
        <f t="shared" si="3"/>
        <v>-1716</v>
      </c>
      <c r="G9" s="48">
        <f t="shared" si="4"/>
        <v>-76.400000000000006</v>
      </c>
    </row>
    <row r="10" spans="1:7" s="28" customFormat="1" ht="18" customHeight="1">
      <c r="A10" s="27" t="s">
        <v>46</v>
      </c>
      <c r="B10" s="47">
        <v>51803</v>
      </c>
      <c r="C10" s="47">
        <v>29330</v>
      </c>
      <c r="D10" s="48">
        <f t="shared" si="0"/>
        <v>56.6</v>
      </c>
      <c r="E10" s="47">
        <v>44027</v>
      </c>
      <c r="F10" s="47">
        <f t="shared" si="3"/>
        <v>-14697</v>
      </c>
      <c r="G10" s="48">
        <f t="shared" si="4"/>
        <v>-33.4</v>
      </c>
    </row>
    <row r="11" spans="1:7" s="28" customFormat="1" ht="18" customHeight="1">
      <c r="A11" s="27" t="s">
        <v>47</v>
      </c>
      <c r="B11" s="47">
        <v>5019030</v>
      </c>
      <c r="C11" s="47">
        <v>4596407</v>
      </c>
      <c r="D11" s="48">
        <f t="shared" si="0"/>
        <v>91.6</v>
      </c>
      <c r="E11" s="47">
        <v>4857548</v>
      </c>
      <c r="F11" s="47">
        <f t="shared" si="3"/>
        <v>-261141</v>
      </c>
      <c r="G11" s="48">
        <f t="shared" si="4"/>
        <v>-5.4</v>
      </c>
    </row>
    <row r="12" spans="1:7" s="28" customFormat="1" ht="18" customHeight="1">
      <c r="A12" s="27" t="s">
        <v>48</v>
      </c>
      <c r="B12" s="47">
        <v>6882286</v>
      </c>
      <c r="C12" s="47">
        <v>6066413</v>
      </c>
      <c r="D12" s="48">
        <f t="shared" si="0"/>
        <v>88.1</v>
      </c>
      <c r="E12" s="47">
        <v>5723002</v>
      </c>
      <c r="F12" s="47">
        <f t="shared" si="3"/>
        <v>343411</v>
      </c>
      <c r="G12" s="48">
        <f t="shared" si="4"/>
        <v>6</v>
      </c>
    </row>
    <row r="13" spans="1:7" s="28" customFormat="1" ht="18" customHeight="1">
      <c r="A13" s="27" t="s">
        <v>49</v>
      </c>
      <c r="B13" s="47">
        <v>370468</v>
      </c>
      <c r="C13" s="47">
        <v>226002</v>
      </c>
      <c r="D13" s="48">
        <f t="shared" si="0"/>
        <v>61</v>
      </c>
      <c r="E13" s="47">
        <v>217540</v>
      </c>
      <c r="F13" s="47">
        <f t="shared" si="3"/>
        <v>8462</v>
      </c>
      <c r="G13" s="48">
        <f t="shared" si="4"/>
        <v>3.9</v>
      </c>
    </row>
    <row r="14" spans="1:7" s="28" customFormat="1" ht="18" customHeight="1">
      <c r="A14" s="27" t="s">
        <v>50</v>
      </c>
      <c r="B14" s="47">
        <v>739978</v>
      </c>
      <c r="C14" s="47">
        <v>545770</v>
      </c>
      <c r="D14" s="48">
        <f t="shared" si="0"/>
        <v>73.8</v>
      </c>
      <c r="E14" s="47">
        <v>577287</v>
      </c>
      <c r="F14" s="47">
        <f t="shared" si="3"/>
        <v>-31517</v>
      </c>
      <c r="G14" s="48">
        <f t="shared" si="4"/>
        <v>-5.5</v>
      </c>
    </row>
    <row r="15" spans="1:7" s="28" customFormat="1" ht="18" customHeight="1">
      <c r="A15" s="27" t="s">
        <v>51</v>
      </c>
      <c r="B15" s="47">
        <v>5501525</v>
      </c>
      <c r="C15" s="47">
        <v>4813808</v>
      </c>
      <c r="D15" s="48">
        <f t="shared" si="0"/>
        <v>87.5</v>
      </c>
      <c r="E15" s="47">
        <v>4403730</v>
      </c>
      <c r="F15" s="47">
        <f t="shared" si="3"/>
        <v>410078</v>
      </c>
      <c r="G15" s="48">
        <f t="shared" si="4"/>
        <v>9.3000000000000007</v>
      </c>
    </row>
    <row r="16" spans="1:7" s="28" customFormat="1" ht="18" customHeight="1">
      <c r="A16" s="27" t="s">
        <v>52</v>
      </c>
      <c r="B16" s="47">
        <v>2576403</v>
      </c>
      <c r="C16" s="47">
        <v>2359455</v>
      </c>
      <c r="D16" s="48">
        <f t="shared" si="0"/>
        <v>91.6</v>
      </c>
      <c r="E16" s="47">
        <v>2180954</v>
      </c>
      <c r="F16" s="47">
        <f t="shared" si="3"/>
        <v>178501</v>
      </c>
      <c r="G16" s="48">
        <f t="shared" si="4"/>
        <v>8.1999999999999993</v>
      </c>
    </row>
    <row r="17" spans="1:7" s="28" customFormat="1" ht="18" customHeight="1">
      <c r="A17" s="27" t="s">
        <v>53</v>
      </c>
      <c r="B17" s="47">
        <v>779258</v>
      </c>
      <c r="C17" s="47">
        <v>733031</v>
      </c>
      <c r="D17" s="48">
        <f t="shared" si="0"/>
        <v>94.1</v>
      </c>
      <c r="E17" s="47">
        <v>393536</v>
      </c>
      <c r="F17" s="47">
        <f t="shared" si="3"/>
        <v>339495</v>
      </c>
      <c r="G17" s="48">
        <f t="shared" si="4"/>
        <v>86.3</v>
      </c>
    </row>
    <row r="18" spans="1:7" s="28" customFormat="1" ht="18" customHeight="1">
      <c r="A18" s="27" t="s">
        <v>54</v>
      </c>
      <c r="B18" s="47">
        <v>3014112</v>
      </c>
      <c r="C18" s="47">
        <v>2714763</v>
      </c>
      <c r="D18" s="48">
        <f t="shared" si="0"/>
        <v>90.1</v>
      </c>
      <c r="E18" s="47">
        <v>2683084</v>
      </c>
      <c r="F18" s="47">
        <f t="shared" si="3"/>
        <v>31679</v>
      </c>
      <c r="G18" s="48">
        <f t="shared" si="4"/>
        <v>1.2</v>
      </c>
    </row>
    <row r="19" spans="1:7" s="28" customFormat="1" ht="18" customHeight="1">
      <c r="A19" s="27" t="s">
        <v>55</v>
      </c>
      <c r="B19" s="47">
        <v>6538944</v>
      </c>
      <c r="C19" s="47">
        <v>6201750</v>
      </c>
      <c r="D19" s="48">
        <f t="shared" si="0"/>
        <v>94.8</v>
      </c>
      <c r="E19" s="47">
        <v>5062632</v>
      </c>
      <c r="F19" s="47">
        <f t="shared" si="3"/>
        <v>1139118</v>
      </c>
      <c r="G19" s="48">
        <f t="shared" si="4"/>
        <v>22.5</v>
      </c>
    </row>
    <row r="20" spans="1:7" s="28" customFormat="1" ht="18" customHeight="1">
      <c r="A20" s="27" t="s">
        <v>56</v>
      </c>
      <c r="B20" s="47">
        <v>2579557</v>
      </c>
      <c r="C20" s="47">
        <v>2404142</v>
      </c>
      <c r="D20" s="48">
        <f t="shared" si="0"/>
        <v>93.2</v>
      </c>
      <c r="E20" s="47">
        <v>2240582</v>
      </c>
      <c r="F20" s="47">
        <f t="shared" si="3"/>
        <v>163560</v>
      </c>
      <c r="G20" s="48">
        <f t="shared" si="4"/>
        <v>7.3</v>
      </c>
    </row>
    <row r="21" spans="1:7" s="28" customFormat="1" ht="18" customHeight="1">
      <c r="A21" s="27" t="s">
        <v>57</v>
      </c>
      <c r="B21" s="47">
        <v>1541500</v>
      </c>
      <c r="C21" s="47">
        <v>1366622</v>
      </c>
      <c r="D21" s="48">
        <f t="shared" si="0"/>
        <v>88.7</v>
      </c>
      <c r="E21" s="47">
        <v>1854654</v>
      </c>
      <c r="F21" s="47">
        <f t="shared" si="3"/>
        <v>-488032</v>
      </c>
      <c r="G21" s="48">
        <f t="shared" si="4"/>
        <v>-26.3</v>
      </c>
    </row>
    <row r="22" spans="1:7" s="28" customFormat="1" ht="18" customHeight="1">
      <c r="A22" s="27" t="s">
        <v>58</v>
      </c>
      <c r="B22" s="47">
        <v>334341</v>
      </c>
      <c r="C22" s="47">
        <v>220561</v>
      </c>
      <c r="D22" s="48">
        <f t="shared" si="0"/>
        <v>66</v>
      </c>
      <c r="E22" s="47">
        <v>270976</v>
      </c>
      <c r="F22" s="47">
        <f t="shared" si="3"/>
        <v>-50415</v>
      </c>
      <c r="G22" s="48">
        <f t="shared" si="4"/>
        <v>-18.600000000000001</v>
      </c>
    </row>
    <row r="23" spans="1:7" s="28" customFormat="1" ht="18" customHeight="1">
      <c r="A23" s="27" t="s">
        <v>59</v>
      </c>
      <c r="B23" s="47">
        <v>17321</v>
      </c>
      <c r="C23" s="47">
        <v>623</v>
      </c>
      <c r="D23" s="48">
        <f t="shared" si="0"/>
        <v>3.6</v>
      </c>
      <c r="E23" s="47">
        <v>43428</v>
      </c>
      <c r="F23" s="47">
        <f t="shared" si="3"/>
        <v>-42805</v>
      </c>
      <c r="G23" s="48">
        <f t="shared" si="4"/>
        <v>-98.6</v>
      </c>
    </row>
    <row r="24" spans="1:7" s="28" customFormat="1" ht="18" customHeight="1">
      <c r="A24" s="27" t="s">
        <v>116</v>
      </c>
      <c r="B24" s="47"/>
      <c r="C24" s="47">
        <v>0</v>
      </c>
      <c r="D24" s="48">
        <f t="shared" si="0"/>
        <v>0</v>
      </c>
      <c r="E24" s="47">
        <v>300</v>
      </c>
      <c r="F24" s="47">
        <f t="shared" si="3"/>
        <v>-300</v>
      </c>
      <c r="G24" s="48">
        <f t="shared" si="4"/>
        <v>-100</v>
      </c>
    </row>
    <row r="25" spans="1:7" s="28" customFormat="1" ht="18" customHeight="1">
      <c r="A25" s="27" t="s">
        <v>60</v>
      </c>
      <c r="B25" s="47">
        <v>307855</v>
      </c>
      <c r="C25" s="47">
        <v>219473</v>
      </c>
      <c r="D25" s="48">
        <f t="shared" si="0"/>
        <v>71.3</v>
      </c>
      <c r="E25" s="47">
        <v>295075</v>
      </c>
      <c r="F25" s="47">
        <f t="shared" si="3"/>
        <v>-75602</v>
      </c>
      <c r="G25" s="48">
        <f t="shared" si="4"/>
        <v>-25.6</v>
      </c>
    </row>
    <row r="26" spans="1:7" s="28" customFormat="1" ht="18" customHeight="1">
      <c r="A26" s="27" t="s">
        <v>61</v>
      </c>
      <c r="B26" s="47">
        <v>2872345</v>
      </c>
      <c r="C26" s="47">
        <v>2282577</v>
      </c>
      <c r="D26" s="48">
        <f t="shared" si="0"/>
        <v>79.5</v>
      </c>
      <c r="E26" s="47">
        <v>1956150</v>
      </c>
      <c r="F26" s="47">
        <f t="shared" si="3"/>
        <v>326427</v>
      </c>
      <c r="G26" s="48">
        <f t="shared" si="4"/>
        <v>16.7</v>
      </c>
    </row>
    <row r="27" spans="1:7" s="28" customFormat="1" ht="18" customHeight="1">
      <c r="A27" s="27" t="s">
        <v>62</v>
      </c>
      <c r="B27" s="47">
        <v>106666</v>
      </c>
      <c r="C27" s="47">
        <v>77326</v>
      </c>
      <c r="D27" s="48">
        <f t="shared" si="0"/>
        <v>72.5</v>
      </c>
      <c r="E27" s="47">
        <v>80487</v>
      </c>
      <c r="F27" s="47">
        <f t="shared" si="3"/>
        <v>-3161</v>
      </c>
      <c r="G27" s="48">
        <f t="shared" si="4"/>
        <v>-3.9</v>
      </c>
    </row>
    <row r="28" spans="1:7" s="28" customFormat="1" ht="18" customHeight="1">
      <c r="A28" s="29" t="s">
        <v>63</v>
      </c>
      <c r="B28" s="47">
        <v>4451589</v>
      </c>
      <c r="C28" s="47">
        <v>744272</v>
      </c>
      <c r="D28" s="48">
        <f t="shared" si="0"/>
        <v>16.7</v>
      </c>
      <c r="E28" s="47">
        <v>432475</v>
      </c>
      <c r="F28" s="47">
        <f t="shared" si="3"/>
        <v>311797</v>
      </c>
      <c r="G28" s="48">
        <f t="shared" si="4"/>
        <v>72.099999999999994</v>
      </c>
    </row>
    <row r="29" spans="1:7" s="28" customFormat="1" ht="18" customHeight="1">
      <c r="A29" s="27" t="s">
        <v>64</v>
      </c>
      <c r="B29" s="47">
        <v>1085744</v>
      </c>
      <c r="C29" s="47">
        <v>761285</v>
      </c>
      <c r="D29" s="48">
        <f t="shared" si="0"/>
        <v>70.099999999999994</v>
      </c>
      <c r="E29" s="47">
        <v>895076</v>
      </c>
      <c r="F29" s="47">
        <f t="shared" si="3"/>
        <v>-133791</v>
      </c>
      <c r="G29" s="48">
        <f t="shared" si="4"/>
        <v>-14.9</v>
      </c>
    </row>
    <row r="30" spans="1:7" s="28" customFormat="1" ht="18" customHeight="1">
      <c r="A30" s="27" t="s">
        <v>65</v>
      </c>
      <c r="B30" s="47">
        <v>6806</v>
      </c>
      <c r="C30" s="47">
        <v>5866</v>
      </c>
      <c r="D30" s="48">
        <f t="shared" si="0"/>
        <v>86.2</v>
      </c>
      <c r="E30" s="47">
        <v>10330</v>
      </c>
      <c r="F30" s="47">
        <f t="shared" si="3"/>
        <v>-4464</v>
      </c>
      <c r="G30" s="48">
        <f t="shared" si="4"/>
        <v>-43.2</v>
      </c>
    </row>
    <row r="31" spans="1:7" s="16" customFormat="1" ht="18" customHeight="1">
      <c r="A31" s="27" t="s">
        <v>66</v>
      </c>
      <c r="B31" s="47">
        <v>6180328</v>
      </c>
      <c r="C31" s="47">
        <v>5264650</v>
      </c>
      <c r="D31" s="48">
        <f t="shared" si="0"/>
        <v>85.2</v>
      </c>
      <c r="E31" s="47">
        <v>1694106</v>
      </c>
      <c r="F31" s="47">
        <f t="shared" si="3"/>
        <v>3570544</v>
      </c>
      <c r="G31" s="48">
        <f t="shared" si="4"/>
        <v>210.8</v>
      </c>
    </row>
    <row r="32" spans="1:7" s="30" customFormat="1" ht="18" customHeight="1">
      <c r="A32" s="27" t="s">
        <v>67</v>
      </c>
      <c r="B32" s="47">
        <v>120294</v>
      </c>
      <c r="C32" s="47">
        <v>70762</v>
      </c>
      <c r="D32" s="48">
        <f t="shared" si="0"/>
        <v>58.8</v>
      </c>
      <c r="E32" s="47">
        <v>38417</v>
      </c>
      <c r="F32" s="47">
        <f t="shared" si="3"/>
        <v>32345</v>
      </c>
      <c r="G32" s="48">
        <f t="shared" si="4"/>
        <v>84.2</v>
      </c>
    </row>
    <row r="33" spans="1:7" s="30" customFormat="1" ht="15" customHeight="1">
      <c r="A33" s="31" t="s">
        <v>68</v>
      </c>
      <c r="B33" s="32"/>
      <c r="C33" s="33"/>
      <c r="D33" s="34"/>
      <c r="E33" s="3"/>
      <c r="F33" s="3"/>
      <c r="G33" s="3"/>
    </row>
    <row r="34" spans="1:7" s="5" customFormat="1"/>
  </sheetData>
  <mergeCells count="4">
    <mergeCell ref="A2:G2"/>
    <mergeCell ref="A4:A5"/>
    <mergeCell ref="B4:B5"/>
    <mergeCell ref="C4:G4"/>
  </mergeCells>
  <phoneticPr fontId="2" type="noConversion"/>
  <printOptions horizontalCentered="1"/>
  <pageMargins left="0.27559055118110237" right="0.27559055118110237" top="0.23622047244094491" bottom="0.19685039370078741" header="0" footer="0.19685039370078741"/>
  <pageSetup paperSize="9" scale="90" firstPageNumber="17" pageOrder="overThenDown" orientation="landscape" blackAndWhite="1" useFirstPageNumber="1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4"/>
  <sheetViews>
    <sheetView showGridLines="0" showZeros="0" workbookViewId="0">
      <selection activeCell="D7" sqref="D7"/>
    </sheetView>
  </sheetViews>
  <sheetFormatPr defaultColWidth="9.125" defaultRowHeight="14.25"/>
  <cols>
    <col min="1" max="1" width="24.875" style="17" customWidth="1"/>
    <col min="2" max="3" width="16.75" style="18" customWidth="1"/>
    <col min="4" max="4" width="16.75" style="17" customWidth="1"/>
    <col min="5" max="6" width="16.75" style="18" customWidth="1"/>
    <col min="7" max="7" width="16.75" style="17" customWidth="1"/>
    <col min="8" max="16384" width="9.125" style="20"/>
  </cols>
  <sheetData>
    <row r="1" spans="1:7" s="5" customFormat="1" ht="19.5" customHeight="1">
      <c r="A1" s="1" t="s">
        <v>69</v>
      </c>
      <c r="B1" s="2"/>
      <c r="C1" s="2"/>
      <c r="D1" s="3"/>
      <c r="E1" s="2"/>
      <c r="F1" s="2"/>
      <c r="G1" s="3"/>
    </row>
    <row r="2" spans="1:7" s="16" customFormat="1" ht="30.6" customHeight="1">
      <c r="A2" s="52" t="s">
        <v>117</v>
      </c>
      <c r="B2" s="52"/>
      <c r="C2" s="52"/>
      <c r="D2" s="52"/>
      <c r="E2" s="52"/>
      <c r="F2" s="52"/>
      <c r="G2" s="52"/>
    </row>
    <row r="3" spans="1:7" s="11" customFormat="1" ht="21.2" customHeight="1">
      <c r="A3" s="43"/>
      <c r="B3" s="36"/>
      <c r="C3" s="36"/>
      <c r="D3" s="36"/>
      <c r="E3" s="36"/>
      <c r="F3" s="37"/>
      <c r="G3" s="9" t="s">
        <v>1</v>
      </c>
    </row>
    <row r="4" spans="1:7" s="11" customFormat="1" ht="24.4" customHeight="1">
      <c r="A4" s="57" t="s">
        <v>70</v>
      </c>
      <c r="B4" s="54" t="s">
        <v>71</v>
      </c>
      <c r="C4" s="54"/>
      <c r="D4" s="54"/>
      <c r="E4" s="54" t="s">
        <v>72</v>
      </c>
      <c r="F4" s="54"/>
      <c r="G4" s="54"/>
    </row>
    <row r="5" spans="1:7" s="23" customFormat="1" ht="24.4" customHeight="1">
      <c r="A5" s="57"/>
      <c r="B5" s="38" t="s">
        <v>73</v>
      </c>
      <c r="C5" s="12" t="s">
        <v>7</v>
      </c>
      <c r="D5" s="13" t="s">
        <v>74</v>
      </c>
      <c r="E5" s="38" t="s">
        <v>73</v>
      </c>
      <c r="F5" s="38" t="s">
        <v>7</v>
      </c>
      <c r="G5" s="13" t="s">
        <v>74</v>
      </c>
    </row>
    <row r="6" spans="1:7" s="16" customFormat="1" ht="25.9" customHeight="1">
      <c r="A6" s="39" t="s">
        <v>75</v>
      </c>
      <c r="B6" s="49">
        <f>SUM(B7:B8)</f>
        <v>11758893</v>
      </c>
      <c r="C6" s="49">
        <f>SUM(C7:C8)</f>
        <v>11808708</v>
      </c>
      <c r="D6" s="50">
        <f t="shared" ref="D6:D22" si="0">IF(C6=0,0,(B6-C6)/C6*100)</f>
        <v>-0.4</v>
      </c>
      <c r="E6" s="49">
        <f>SUM(E7:E8)</f>
        <v>39979518</v>
      </c>
      <c r="F6" s="49">
        <f>SUM(F7:F8)</f>
        <v>37589742</v>
      </c>
      <c r="G6" s="50">
        <f t="shared" ref="G6:G22" si="1">IF(F6=0,0,(E6-F6)/F6*100)</f>
        <v>6.4</v>
      </c>
    </row>
    <row r="7" spans="1:7" s="16" customFormat="1" ht="25.9" customHeight="1">
      <c r="A7" s="15" t="s">
        <v>76</v>
      </c>
      <c r="B7" s="44">
        <v>2084056</v>
      </c>
      <c r="C7" s="44">
        <v>2525112</v>
      </c>
      <c r="D7" s="45">
        <f t="shared" si="0"/>
        <v>-17.5</v>
      </c>
      <c r="E7" s="44">
        <v>7960174</v>
      </c>
      <c r="F7" s="44">
        <v>8011383</v>
      </c>
      <c r="G7" s="45">
        <f t="shared" si="1"/>
        <v>-0.6</v>
      </c>
    </row>
    <row r="8" spans="1:7" s="16" customFormat="1" ht="25.9" customHeight="1">
      <c r="A8" s="15" t="s">
        <v>77</v>
      </c>
      <c r="B8" s="44">
        <f>SUM(B9:B22)</f>
        <v>9674837</v>
      </c>
      <c r="C8" s="44">
        <f>SUM(C9:C22)</f>
        <v>9283596</v>
      </c>
      <c r="D8" s="45">
        <f t="shared" si="0"/>
        <v>4.2</v>
      </c>
      <c r="E8" s="44">
        <f>SUM(E9:E22)</f>
        <v>32019344</v>
      </c>
      <c r="F8" s="44">
        <f>SUM(F9:F22)</f>
        <v>29578359</v>
      </c>
      <c r="G8" s="45">
        <f t="shared" si="1"/>
        <v>8.3000000000000007</v>
      </c>
    </row>
    <row r="9" spans="1:7" s="11" customFormat="1" ht="25.9" customHeight="1">
      <c r="A9" s="51" t="s">
        <v>78</v>
      </c>
      <c r="B9" s="44">
        <v>3256007</v>
      </c>
      <c r="C9" s="44">
        <v>2958786</v>
      </c>
      <c r="D9" s="45">
        <f t="shared" si="0"/>
        <v>10</v>
      </c>
      <c r="E9" s="44">
        <v>4078991</v>
      </c>
      <c r="F9" s="44">
        <v>3751863</v>
      </c>
      <c r="G9" s="45">
        <f t="shared" si="1"/>
        <v>8.6999999999999993</v>
      </c>
    </row>
    <row r="10" spans="1:7" s="11" customFormat="1" ht="25.9" customHeight="1">
      <c r="A10" s="51" t="s">
        <v>79</v>
      </c>
      <c r="B10" s="44">
        <v>827601</v>
      </c>
      <c r="C10" s="44">
        <v>741047</v>
      </c>
      <c r="D10" s="45">
        <f t="shared" si="0"/>
        <v>11.7</v>
      </c>
      <c r="E10" s="44">
        <v>1028935</v>
      </c>
      <c r="F10" s="44">
        <v>932329</v>
      </c>
      <c r="G10" s="45">
        <f t="shared" si="1"/>
        <v>10.4</v>
      </c>
    </row>
    <row r="11" spans="1:7" s="11" customFormat="1" ht="25.9" customHeight="1">
      <c r="A11" s="51" t="s">
        <v>80</v>
      </c>
      <c r="B11" s="44">
        <v>715537</v>
      </c>
      <c r="C11" s="44">
        <v>709168</v>
      </c>
      <c r="D11" s="45">
        <f t="shared" si="0"/>
        <v>0.9</v>
      </c>
      <c r="E11" s="44">
        <v>2912790</v>
      </c>
      <c r="F11" s="44">
        <v>2872339</v>
      </c>
      <c r="G11" s="45">
        <f t="shared" si="1"/>
        <v>1.4</v>
      </c>
    </row>
    <row r="12" spans="1:7" s="11" customFormat="1" ht="25.9" customHeight="1">
      <c r="A12" s="51" t="s">
        <v>81</v>
      </c>
      <c r="B12" s="44">
        <v>354454</v>
      </c>
      <c r="C12" s="44">
        <v>354914</v>
      </c>
      <c r="D12" s="45">
        <f t="shared" si="0"/>
        <v>-0.1</v>
      </c>
      <c r="E12" s="44">
        <v>1546419</v>
      </c>
      <c r="F12" s="44">
        <v>1498993</v>
      </c>
      <c r="G12" s="45">
        <f t="shared" si="1"/>
        <v>3.2</v>
      </c>
    </row>
    <row r="13" spans="1:7" s="11" customFormat="1" ht="25.9" customHeight="1">
      <c r="A13" s="51" t="s">
        <v>82</v>
      </c>
      <c r="B13" s="44">
        <v>247915</v>
      </c>
      <c r="C13" s="44">
        <v>277042</v>
      </c>
      <c r="D13" s="45">
        <f t="shared" si="0"/>
        <v>-10.5</v>
      </c>
      <c r="E13" s="44">
        <v>1474030</v>
      </c>
      <c r="F13" s="44">
        <v>1478438</v>
      </c>
      <c r="G13" s="45">
        <f t="shared" si="1"/>
        <v>-0.3</v>
      </c>
    </row>
    <row r="14" spans="1:7" s="11" customFormat="1" ht="25.9" customHeight="1">
      <c r="A14" s="51" t="s">
        <v>83</v>
      </c>
      <c r="B14" s="44">
        <v>189126</v>
      </c>
      <c r="C14" s="44">
        <v>165092</v>
      </c>
      <c r="D14" s="45">
        <f t="shared" si="0"/>
        <v>14.6</v>
      </c>
      <c r="E14" s="44">
        <v>944048</v>
      </c>
      <c r="F14" s="44">
        <v>872325</v>
      </c>
      <c r="G14" s="45">
        <f t="shared" si="1"/>
        <v>8.1999999999999993</v>
      </c>
    </row>
    <row r="15" spans="1:7" s="11" customFormat="1" ht="25.9" customHeight="1">
      <c r="A15" s="51" t="s">
        <v>84</v>
      </c>
      <c r="B15" s="44">
        <v>1010599</v>
      </c>
      <c r="C15" s="44">
        <v>1090395</v>
      </c>
      <c r="D15" s="45">
        <f t="shared" si="0"/>
        <v>-7.3</v>
      </c>
      <c r="E15" s="44">
        <v>2277304</v>
      </c>
      <c r="F15" s="44">
        <v>2326193</v>
      </c>
      <c r="G15" s="45">
        <f t="shared" si="1"/>
        <v>-2.1</v>
      </c>
    </row>
    <row r="16" spans="1:7" s="11" customFormat="1" ht="25.9" customHeight="1">
      <c r="A16" s="51" t="s">
        <v>85</v>
      </c>
      <c r="B16" s="44">
        <v>637136</v>
      </c>
      <c r="C16" s="44">
        <v>653309</v>
      </c>
      <c r="D16" s="45">
        <f t="shared" si="0"/>
        <v>-2.5</v>
      </c>
      <c r="E16" s="44">
        <v>1979314</v>
      </c>
      <c r="F16" s="44">
        <v>1903817</v>
      </c>
      <c r="G16" s="45">
        <f t="shared" si="1"/>
        <v>4</v>
      </c>
    </row>
    <row r="17" spans="1:7" s="11" customFormat="1" ht="25.9" customHeight="1">
      <c r="A17" s="51" t="s">
        <v>86</v>
      </c>
      <c r="B17" s="44">
        <v>899643</v>
      </c>
      <c r="C17" s="44">
        <v>778780</v>
      </c>
      <c r="D17" s="45">
        <f t="shared" si="0"/>
        <v>15.5</v>
      </c>
      <c r="E17" s="44">
        <v>3315180</v>
      </c>
      <c r="F17" s="44">
        <v>2817829</v>
      </c>
      <c r="G17" s="45">
        <f t="shared" si="1"/>
        <v>17.7</v>
      </c>
    </row>
    <row r="18" spans="1:7" s="11" customFormat="1" ht="25.9" customHeight="1">
      <c r="A18" s="51" t="s">
        <v>87</v>
      </c>
      <c r="B18" s="44">
        <v>111369</v>
      </c>
      <c r="C18" s="44">
        <v>97049</v>
      </c>
      <c r="D18" s="45">
        <f t="shared" si="0"/>
        <v>14.8</v>
      </c>
      <c r="E18" s="44">
        <v>1494260</v>
      </c>
      <c r="F18" s="44">
        <v>1214215</v>
      </c>
      <c r="G18" s="45">
        <f t="shared" si="1"/>
        <v>23.1</v>
      </c>
    </row>
    <row r="19" spans="1:7" s="11" customFormat="1" ht="25.9" customHeight="1">
      <c r="A19" s="51" t="s">
        <v>88</v>
      </c>
      <c r="B19" s="44">
        <v>502500</v>
      </c>
      <c r="C19" s="44">
        <v>546195</v>
      </c>
      <c r="D19" s="45">
        <f t="shared" si="0"/>
        <v>-8</v>
      </c>
      <c r="E19" s="44">
        <v>5611840</v>
      </c>
      <c r="F19" s="44">
        <v>5313426</v>
      </c>
      <c r="G19" s="45">
        <f t="shared" si="1"/>
        <v>5.6</v>
      </c>
    </row>
    <row r="20" spans="1:7" s="11" customFormat="1" ht="25.9" customHeight="1">
      <c r="A20" s="51" t="s">
        <v>89</v>
      </c>
      <c r="B20" s="44">
        <v>226698</v>
      </c>
      <c r="C20" s="44">
        <v>207275</v>
      </c>
      <c r="D20" s="45">
        <f t="shared" si="0"/>
        <v>9.4</v>
      </c>
      <c r="E20" s="44">
        <v>3500409</v>
      </c>
      <c r="F20" s="44">
        <v>2868973</v>
      </c>
      <c r="G20" s="45">
        <f t="shared" si="1"/>
        <v>22</v>
      </c>
    </row>
    <row r="21" spans="1:7" s="11" customFormat="1" ht="25.9" customHeight="1">
      <c r="A21" s="51" t="s">
        <v>90</v>
      </c>
      <c r="B21" s="44">
        <v>325709</v>
      </c>
      <c r="C21" s="44">
        <v>299352</v>
      </c>
      <c r="D21" s="45">
        <f t="shared" si="0"/>
        <v>8.8000000000000007</v>
      </c>
      <c r="E21" s="44">
        <v>952434</v>
      </c>
      <c r="F21" s="44">
        <v>721792</v>
      </c>
      <c r="G21" s="45">
        <f t="shared" si="1"/>
        <v>32</v>
      </c>
    </row>
    <row r="22" spans="1:7" s="11" customFormat="1" ht="25.9" customHeight="1">
      <c r="A22" s="51" t="s">
        <v>91</v>
      </c>
      <c r="B22" s="44">
        <v>370543</v>
      </c>
      <c r="C22" s="44">
        <v>405192</v>
      </c>
      <c r="D22" s="45">
        <f t="shared" si="0"/>
        <v>-8.6</v>
      </c>
      <c r="E22" s="44">
        <v>903390</v>
      </c>
      <c r="F22" s="44">
        <v>1005827</v>
      </c>
      <c r="G22" s="45">
        <f t="shared" si="1"/>
        <v>-10.199999999999999</v>
      </c>
    </row>
    <row r="23" spans="1:7" s="30" customFormat="1" ht="22.7" customHeight="1">
      <c r="A23" s="40" t="s">
        <v>92</v>
      </c>
      <c r="B23" s="33"/>
      <c r="C23" s="33"/>
      <c r="D23" s="34"/>
      <c r="E23" s="33"/>
      <c r="F23" s="33"/>
      <c r="G23" s="34"/>
    </row>
    <row r="24" spans="1:7" s="5" customFormat="1" ht="18.399999999999999" customHeight="1"/>
  </sheetData>
  <mergeCells count="4">
    <mergeCell ref="A2:G2"/>
    <mergeCell ref="A4:A5"/>
    <mergeCell ref="B4:D4"/>
    <mergeCell ref="E4:G4"/>
  </mergeCells>
  <phoneticPr fontId="2" type="noConversion"/>
  <printOptions horizontalCentered="1"/>
  <pageMargins left="0.27559055118110237" right="0.27559055118110237" top="0.31496062992125984" bottom="0.39370078740157483" header="0" footer="0"/>
  <pageSetup paperSize="9" scale="90" firstPageNumber="18" fitToHeight="10" pageOrder="overThenDown" orientation="landscape" blackAndWhite="1" useFirstPageNumber="1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5"/>
  <sheetViews>
    <sheetView showGridLines="0" showZeros="0" workbookViewId="0">
      <pane xSplit="1" ySplit="5" topLeftCell="B6" activePane="bottomRight" state="frozen"/>
      <selection activeCell="C15" sqref="C15"/>
      <selection pane="topRight" activeCell="C15" sqref="C15"/>
      <selection pane="bottomLeft" activeCell="C15" sqref="C15"/>
      <selection pane="bottomRight" activeCell="A2" sqref="A2:G2"/>
    </sheetView>
  </sheetViews>
  <sheetFormatPr defaultColWidth="9.125" defaultRowHeight="14.25"/>
  <cols>
    <col min="1" max="1" width="43.125" style="17" customWidth="1"/>
    <col min="2" max="2" width="21.125" style="18" customWidth="1"/>
    <col min="3" max="3" width="20.375" style="18" customWidth="1"/>
    <col min="4" max="4" width="20.125" style="17" customWidth="1"/>
    <col min="5" max="5" width="20.625" style="18" customWidth="1"/>
    <col min="6" max="6" width="19.875" style="19" customWidth="1"/>
    <col min="7" max="7" width="19.75" style="19" customWidth="1"/>
    <col min="8" max="16384" width="9.125" style="20"/>
  </cols>
  <sheetData>
    <row r="1" spans="1:7" s="5" customFormat="1" ht="18.75" customHeight="1">
      <c r="A1" s="1" t="s">
        <v>93</v>
      </c>
      <c r="B1" s="2"/>
      <c r="C1" s="2"/>
      <c r="D1" s="3"/>
      <c r="E1" s="2"/>
      <c r="F1" s="4"/>
      <c r="G1" s="4"/>
    </row>
    <row r="2" spans="1:7" s="6" customFormat="1" ht="29.85" customHeight="1">
      <c r="A2" s="52" t="s">
        <v>120</v>
      </c>
      <c r="B2" s="52"/>
      <c r="C2" s="52"/>
      <c r="D2" s="52"/>
      <c r="E2" s="52"/>
      <c r="F2" s="52"/>
      <c r="G2" s="52"/>
    </row>
    <row r="3" spans="1:7" s="10" customFormat="1" ht="20.45" customHeight="1">
      <c r="A3" s="43"/>
      <c r="B3" s="8"/>
      <c r="C3" s="8"/>
      <c r="D3" s="8"/>
      <c r="E3" s="53"/>
      <c r="F3" s="53"/>
      <c r="G3" s="9" t="s">
        <v>1</v>
      </c>
    </row>
    <row r="4" spans="1:7" s="11" customFormat="1" ht="21.2" customHeight="1">
      <c r="A4" s="54" t="s">
        <v>2</v>
      </c>
      <c r="B4" s="55" t="s">
        <v>3</v>
      </c>
      <c r="C4" s="54" t="s">
        <v>4</v>
      </c>
      <c r="D4" s="54"/>
      <c r="E4" s="54"/>
      <c r="F4" s="54"/>
      <c r="G4" s="54"/>
    </row>
    <row r="5" spans="1:7" s="11" customFormat="1" ht="21.2" customHeight="1">
      <c r="A5" s="54"/>
      <c r="B5" s="55"/>
      <c r="C5" s="12" t="s">
        <v>5</v>
      </c>
      <c r="D5" s="13" t="s">
        <v>6</v>
      </c>
      <c r="E5" s="12" t="s">
        <v>7</v>
      </c>
      <c r="F5" s="14" t="s">
        <v>8</v>
      </c>
      <c r="G5" s="14" t="s">
        <v>94</v>
      </c>
    </row>
    <row r="6" spans="1:7" s="16" customFormat="1" ht="22.9" customHeight="1">
      <c r="A6" s="15" t="s">
        <v>10</v>
      </c>
      <c r="B6" s="44">
        <f>SUM(B7,B33,B34)</f>
        <v>2820843</v>
      </c>
      <c r="C6" s="44">
        <f>SUM(C7,C33,C34)</f>
        <v>2766834</v>
      </c>
      <c r="D6" s="45">
        <f t="shared" ref="D6:D34" si="0">IF(B6=0,0,C6/B6*100)</f>
        <v>98.1</v>
      </c>
      <c r="E6" s="44">
        <f>SUM(E7,E33,E34)</f>
        <v>3165269</v>
      </c>
      <c r="F6" s="44">
        <f t="shared" ref="F6:F34" si="1">C6-E6</f>
        <v>-398435</v>
      </c>
      <c r="G6" s="45">
        <f t="shared" ref="G6:G34" si="2">IF(E6=0,0,(C6-E6)/E6*100)</f>
        <v>-12.6</v>
      </c>
    </row>
    <row r="7" spans="1:7" s="16" customFormat="1" ht="22.9" customHeight="1">
      <c r="A7" s="15" t="s">
        <v>11</v>
      </c>
      <c r="B7" s="44">
        <f>B8+B24</f>
        <v>1993016</v>
      </c>
      <c r="C7" s="44">
        <f>C8+C24</f>
        <v>2084056</v>
      </c>
      <c r="D7" s="45">
        <f t="shared" si="0"/>
        <v>104.6</v>
      </c>
      <c r="E7" s="44">
        <f>E8+E24</f>
        <v>2525112</v>
      </c>
      <c r="F7" s="44">
        <f t="shared" si="1"/>
        <v>-441056</v>
      </c>
      <c r="G7" s="45">
        <f t="shared" si="2"/>
        <v>-17.5</v>
      </c>
    </row>
    <row r="8" spans="1:7" s="11" customFormat="1" ht="22.9" customHeight="1">
      <c r="A8" s="15" t="s">
        <v>12</v>
      </c>
      <c r="B8" s="44">
        <f>SUM(B9:B23)</f>
        <v>1328516</v>
      </c>
      <c r="C8" s="44">
        <f>SUM(C9:C23)</f>
        <v>1287435</v>
      </c>
      <c r="D8" s="45">
        <f t="shared" si="0"/>
        <v>96.9</v>
      </c>
      <c r="E8" s="44">
        <f>SUM(E9:E23)</f>
        <v>925149</v>
      </c>
      <c r="F8" s="44">
        <f t="shared" si="1"/>
        <v>362286</v>
      </c>
      <c r="G8" s="45">
        <f t="shared" si="2"/>
        <v>39.200000000000003</v>
      </c>
    </row>
    <row r="9" spans="1:7" s="11" customFormat="1" ht="22.9" customHeight="1">
      <c r="A9" s="15" t="s">
        <v>13</v>
      </c>
      <c r="B9" s="44">
        <v>375410</v>
      </c>
      <c r="C9" s="44">
        <v>346975</v>
      </c>
      <c r="D9" s="45">
        <f t="shared" si="0"/>
        <v>92.4</v>
      </c>
      <c r="E9" s="44">
        <v>237435</v>
      </c>
      <c r="F9" s="44">
        <f t="shared" si="1"/>
        <v>109540</v>
      </c>
      <c r="G9" s="45">
        <f t="shared" si="2"/>
        <v>46.1</v>
      </c>
    </row>
    <row r="10" spans="1:7" s="11" customFormat="1" ht="22.9" customHeight="1">
      <c r="A10" s="15" t="s">
        <v>14</v>
      </c>
      <c r="B10" s="44"/>
      <c r="C10" s="44">
        <v>2495</v>
      </c>
      <c r="D10" s="45">
        <f t="shared" si="0"/>
        <v>0</v>
      </c>
      <c r="E10" s="44">
        <v>1139</v>
      </c>
      <c r="F10" s="44">
        <f t="shared" si="1"/>
        <v>1356</v>
      </c>
      <c r="G10" s="45">
        <f t="shared" si="2"/>
        <v>119.1</v>
      </c>
    </row>
    <row r="11" spans="1:7" s="11" customFormat="1" ht="22.9" customHeight="1">
      <c r="A11" s="15" t="s">
        <v>15</v>
      </c>
      <c r="B11" s="44">
        <v>205169</v>
      </c>
      <c r="C11" s="44">
        <v>236682</v>
      </c>
      <c r="D11" s="45">
        <f t="shared" si="0"/>
        <v>115.4</v>
      </c>
      <c r="E11" s="44">
        <v>156591</v>
      </c>
      <c r="F11" s="44">
        <f t="shared" si="1"/>
        <v>80091</v>
      </c>
      <c r="G11" s="45">
        <f t="shared" si="2"/>
        <v>51.1</v>
      </c>
    </row>
    <row r="12" spans="1:7" s="11" customFormat="1" ht="22.9" customHeight="1">
      <c r="A12" s="15" t="s">
        <v>16</v>
      </c>
      <c r="B12" s="44">
        <v>88215</v>
      </c>
      <c r="C12" s="44">
        <v>59102</v>
      </c>
      <c r="D12" s="45">
        <f t="shared" si="0"/>
        <v>67</v>
      </c>
      <c r="E12" s="44">
        <v>48826</v>
      </c>
      <c r="F12" s="44">
        <f t="shared" si="1"/>
        <v>10276</v>
      </c>
      <c r="G12" s="45">
        <f t="shared" si="2"/>
        <v>21</v>
      </c>
    </row>
    <row r="13" spans="1:7" s="11" customFormat="1" ht="22.9" customHeight="1">
      <c r="A13" s="15" t="s">
        <v>17</v>
      </c>
      <c r="B13" s="44">
        <v>400795</v>
      </c>
      <c r="C13" s="44">
        <v>411710</v>
      </c>
      <c r="D13" s="45">
        <f t="shared" si="0"/>
        <v>102.7</v>
      </c>
      <c r="E13" s="44">
        <v>319723</v>
      </c>
      <c r="F13" s="44">
        <f t="shared" si="1"/>
        <v>91987</v>
      </c>
      <c r="G13" s="45">
        <f t="shared" si="2"/>
        <v>28.8</v>
      </c>
    </row>
    <row r="14" spans="1:7" s="11" customFormat="1" ht="22.9" customHeight="1">
      <c r="A14" s="15" t="s">
        <v>18</v>
      </c>
      <c r="B14" s="44">
        <v>51761</v>
      </c>
      <c r="C14" s="44">
        <v>59341</v>
      </c>
      <c r="D14" s="45">
        <f t="shared" si="0"/>
        <v>114.6</v>
      </c>
      <c r="E14" s="44">
        <v>32522</v>
      </c>
      <c r="F14" s="44">
        <f t="shared" si="1"/>
        <v>26819</v>
      </c>
      <c r="G14" s="45">
        <f t="shared" si="2"/>
        <v>82.5</v>
      </c>
    </row>
    <row r="15" spans="1:7" s="11" customFormat="1" ht="22.9" customHeight="1">
      <c r="A15" s="15" t="s">
        <v>19</v>
      </c>
      <c r="B15" s="44">
        <v>45075</v>
      </c>
      <c r="C15" s="44">
        <v>41619</v>
      </c>
      <c r="D15" s="45">
        <f t="shared" si="0"/>
        <v>92.3</v>
      </c>
      <c r="E15" s="44">
        <v>29978</v>
      </c>
      <c r="F15" s="44">
        <f t="shared" si="1"/>
        <v>11641</v>
      </c>
      <c r="G15" s="45">
        <f t="shared" si="2"/>
        <v>38.799999999999997</v>
      </c>
    </row>
    <row r="16" spans="1:7" s="11" customFormat="1" ht="22.9" customHeight="1">
      <c r="A16" s="15" t="s">
        <v>20</v>
      </c>
      <c r="B16" s="44">
        <v>17349</v>
      </c>
      <c r="C16" s="44">
        <v>15806</v>
      </c>
      <c r="D16" s="45">
        <f t="shared" si="0"/>
        <v>91.1</v>
      </c>
      <c r="E16" s="44">
        <v>10688</v>
      </c>
      <c r="F16" s="44">
        <f t="shared" si="1"/>
        <v>5118</v>
      </c>
      <c r="G16" s="45">
        <f t="shared" si="2"/>
        <v>47.9</v>
      </c>
    </row>
    <row r="17" spans="1:7" s="11" customFormat="1" ht="22.9" customHeight="1">
      <c r="A17" s="15" t="s">
        <v>21</v>
      </c>
      <c r="B17" s="44">
        <v>38496</v>
      </c>
      <c r="C17" s="44">
        <v>38323</v>
      </c>
      <c r="D17" s="45">
        <f t="shared" si="0"/>
        <v>99.6</v>
      </c>
      <c r="E17" s="44">
        <v>26474</v>
      </c>
      <c r="F17" s="44">
        <f t="shared" si="1"/>
        <v>11849</v>
      </c>
      <c r="G17" s="45">
        <f t="shared" si="2"/>
        <v>44.8</v>
      </c>
    </row>
    <row r="18" spans="1:7" s="11" customFormat="1" ht="22.9" customHeight="1">
      <c r="A18" s="15" t="s">
        <v>22</v>
      </c>
      <c r="B18" s="44">
        <v>34475</v>
      </c>
      <c r="C18" s="44">
        <v>26271</v>
      </c>
      <c r="D18" s="45">
        <f t="shared" si="0"/>
        <v>76.2</v>
      </c>
      <c r="E18" s="44">
        <v>16893</v>
      </c>
      <c r="F18" s="44">
        <f t="shared" si="1"/>
        <v>9378</v>
      </c>
      <c r="G18" s="45">
        <f t="shared" si="2"/>
        <v>55.5</v>
      </c>
    </row>
    <row r="19" spans="1:7" s="11" customFormat="1" ht="22.9" customHeight="1">
      <c r="A19" s="15" t="s">
        <v>23</v>
      </c>
      <c r="B19" s="44">
        <v>11078</v>
      </c>
      <c r="C19" s="44">
        <v>9957</v>
      </c>
      <c r="D19" s="45">
        <f t="shared" si="0"/>
        <v>89.9</v>
      </c>
      <c r="E19" s="44">
        <v>7002</v>
      </c>
      <c r="F19" s="44">
        <f t="shared" si="1"/>
        <v>2955</v>
      </c>
      <c r="G19" s="45">
        <f t="shared" si="2"/>
        <v>42.2</v>
      </c>
    </row>
    <row r="20" spans="1:7" s="11" customFormat="1" ht="22.9" customHeight="1">
      <c r="A20" s="15" t="s">
        <v>24</v>
      </c>
      <c r="B20" s="44">
        <v>30293</v>
      </c>
      <c r="C20" s="44">
        <v>10594</v>
      </c>
      <c r="D20" s="45">
        <f t="shared" si="0"/>
        <v>35</v>
      </c>
      <c r="E20" s="44">
        <v>18474</v>
      </c>
      <c r="F20" s="44">
        <f t="shared" si="1"/>
        <v>-7880</v>
      </c>
      <c r="G20" s="45">
        <f t="shared" si="2"/>
        <v>-42.7</v>
      </c>
    </row>
    <row r="21" spans="1:7" s="11" customFormat="1" ht="22.9" customHeight="1">
      <c r="A21" s="15" t="s">
        <v>25</v>
      </c>
      <c r="B21" s="44">
        <v>30400</v>
      </c>
      <c r="C21" s="44">
        <v>25195</v>
      </c>
      <c r="D21" s="45">
        <f t="shared" si="0"/>
        <v>82.9</v>
      </c>
      <c r="E21" s="44">
        <v>19404</v>
      </c>
      <c r="F21" s="44">
        <f t="shared" si="1"/>
        <v>5791</v>
      </c>
      <c r="G21" s="45">
        <f t="shared" si="2"/>
        <v>29.8</v>
      </c>
    </row>
    <row r="22" spans="1:7" s="11" customFormat="1" ht="22.9" customHeight="1">
      <c r="A22" s="15" t="s">
        <v>27</v>
      </c>
      <c r="B22" s="46"/>
      <c r="C22" s="44">
        <v>3365</v>
      </c>
      <c r="D22" s="45">
        <f t="shared" si="0"/>
        <v>0</v>
      </c>
      <c r="E22" s="44"/>
      <c r="F22" s="44">
        <f t="shared" si="1"/>
        <v>3365</v>
      </c>
      <c r="G22" s="45">
        <f t="shared" si="2"/>
        <v>0</v>
      </c>
    </row>
    <row r="23" spans="1:7" s="11" customFormat="1" ht="22.9" customHeight="1">
      <c r="A23" s="15" t="s">
        <v>28</v>
      </c>
      <c r="B23" s="44"/>
      <c r="C23" s="44"/>
      <c r="D23" s="45">
        <f t="shared" si="0"/>
        <v>0</v>
      </c>
      <c r="E23" s="44"/>
      <c r="F23" s="44">
        <f t="shared" si="1"/>
        <v>0</v>
      </c>
      <c r="G23" s="45">
        <f t="shared" si="2"/>
        <v>0</v>
      </c>
    </row>
    <row r="24" spans="1:7" s="11" customFormat="1" ht="22.9" customHeight="1">
      <c r="A24" s="15" t="s">
        <v>29</v>
      </c>
      <c r="B24" s="44">
        <f>SUM(B25:B32)</f>
        <v>664500</v>
      </c>
      <c r="C24" s="44">
        <f>SUM(C25:C32)</f>
        <v>796621</v>
      </c>
      <c r="D24" s="45">
        <f t="shared" si="0"/>
        <v>119.9</v>
      </c>
      <c r="E24" s="44">
        <f>SUM(E25:E32)</f>
        <v>1599963</v>
      </c>
      <c r="F24" s="44">
        <f t="shared" si="1"/>
        <v>-803342</v>
      </c>
      <c r="G24" s="45">
        <f t="shared" si="2"/>
        <v>-50.2</v>
      </c>
    </row>
    <row r="25" spans="1:7" s="11" customFormat="1" ht="22.9" customHeight="1">
      <c r="A25" s="15" t="s">
        <v>30</v>
      </c>
      <c r="B25" s="44">
        <v>130000</v>
      </c>
      <c r="C25" s="44">
        <v>163228</v>
      </c>
      <c r="D25" s="45">
        <f t="shared" si="0"/>
        <v>125.6</v>
      </c>
      <c r="E25" s="44">
        <v>133938</v>
      </c>
      <c r="F25" s="44">
        <f t="shared" si="1"/>
        <v>29290</v>
      </c>
      <c r="G25" s="45">
        <f t="shared" si="2"/>
        <v>21.9</v>
      </c>
    </row>
    <row r="26" spans="1:7" s="11" customFormat="1" ht="22.9" customHeight="1">
      <c r="A26" s="15" t="s">
        <v>31</v>
      </c>
      <c r="B26" s="44">
        <v>126100</v>
      </c>
      <c r="C26" s="44">
        <v>82760</v>
      </c>
      <c r="D26" s="45">
        <f t="shared" si="0"/>
        <v>65.599999999999994</v>
      </c>
      <c r="E26" s="44">
        <v>126453</v>
      </c>
      <c r="F26" s="44">
        <f t="shared" si="1"/>
        <v>-43693</v>
      </c>
      <c r="G26" s="45">
        <f t="shared" si="2"/>
        <v>-34.6</v>
      </c>
    </row>
    <row r="27" spans="1:7" s="11" customFormat="1" ht="22.9" customHeight="1">
      <c r="A27" s="15" t="s">
        <v>32</v>
      </c>
      <c r="B27" s="44">
        <v>57200</v>
      </c>
      <c r="C27" s="44">
        <v>84795</v>
      </c>
      <c r="D27" s="45">
        <f t="shared" si="0"/>
        <v>148.19999999999999</v>
      </c>
      <c r="E27" s="44">
        <v>57769</v>
      </c>
      <c r="F27" s="44">
        <f t="shared" si="1"/>
        <v>27026</v>
      </c>
      <c r="G27" s="45">
        <f t="shared" si="2"/>
        <v>46.8</v>
      </c>
    </row>
    <row r="28" spans="1:7" s="11" customFormat="1" ht="22.9" customHeight="1">
      <c r="A28" s="15" t="s">
        <v>33</v>
      </c>
      <c r="B28" s="44">
        <v>2200</v>
      </c>
      <c r="C28" s="44">
        <v>865</v>
      </c>
      <c r="D28" s="45">
        <f t="shared" si="0"/>
        <v>39.299999999999997</v>
      </c>
      <c r="E28" s="44">
        <v>0</v>
      </c>
      <c r="F28" s="44">
        <f t="shared" si="1"/>
        <v>865</v>
      </c>
      <c r="G28" s="45">
        <f t="shared" si="2"/>
        <v>0</v>
      </c>
    </row>
    <row r="29" spans="1:7" s="11" customFormat="1" ht="22.9" customHeight="1">
      <c r="A29" s="15" t="s">
        <v>34</v>
      </c>
      <c r="B29" s="44">
        <v>339000</v>
      </c>
      <c r="C29" s="44">
        <v>333900</v>
      </c>
      <c r="D29" s="45">
        <f t="shared" si="0"/>
        <v>98.5</v>
      </c>
      <c r="E29" s="44">
        <v>1248804</v>
      </c>
      <c r="F29" s="44">
        <f t="shared" si="1"/>
        <v>-914904</v>
      </c>
      <c r="G29" s="45">
        <f t="shared" si="2"/>
        <v>-73.3</v>
      </c>
    </row>
    <row r="30" spans="1:7" s="11" customFormat="1" ht="22.9" customHeight="1">
      <c r="A30" s="15" t="s">
        <v>35</v>
      </c>
      <c r="B30" s="44"/>
      <c r="C30" s="44">
        <v>5</v>
      </c>
      <c r="D30" s="45">
        <f t="shared" si="0"/>
        <v>0</v>
      </c>
      <c r="E30" s="44">
        <v>25609</v>
      </c>
      <c r="F30" s="44">
        <f t="shared" si="1"/>
        <v>-25604</v>
      </c>
      <c r="G30" s="45">
        <f t="shared" si="2"/>
        <v>-100</v>
      </c>
    </row>
    <row r="31" spans="1:7" s="11" customFormat="1" ht="22.9" customHeight="1">
      <c r="A31" s="15" t="s">
        <v>36</v>
      </c>
      <c r="B31" s="44"/>
      <c r="C31" s="44">
        <v>0</v>
      </c>
      <c r="D31" s="45">
        <f t="shared" si="0"/>
        <v>0</v>
      </c>
      <c r="E31" s="44">
        <v>21</v>
      </c>
      <c r="F31" s="44">
        <f t="shared" si="1"/>
        <v>-21</v>
      </c>
      <c r="G31" s="45">
        <f t="shared" si="2"/>
        <v>-100</v>
      </c>
    </row>
    <row r="32" spans="1:7" s="11" customFormat="1" ht="22.9" customHeight="1">
      <c r="A32" s="15" t="s">
        <v>37</v>
      </c>
      <c r="B32" s="44">
        <v>10000</v>
      </c>
      <c r="C32" s="44">
        <v>131068</v>
      </c>
      <c r="D32" s="45">
        <f t="shared" si="0"/>
        <v>1310.7</v>
      </c>
      <c r="E32" s="44">
        <v>7369</v>
      </c>
      <c r="F32" s="44">
        <f t="shared" si="1"/>
        <v>123699</v>
      </c>
      <c r="G32" s="45">
        <f t="shared" si="2"/>
        <v>1678.6</v>
      </c>
    </row>
    <row r="33" spans="1:7" s="16" customFormat="1" ht="22.9" customHeight="1">
      <c r="A33" s="15" t="s">
        <v>115</v>
      </c>
      <c r="B33" s="44">
        <v>800479</v>
      </c>
      <c r="C33" s="44">
        <v>666430</v>
      </c>
      <c r="D33" s="45">
        <f t="shared" si="0"/>
        <v>83.3</v>
      </c>
      <c r="E33" s="44">
        <v>603929</v>
      </c>
      <c r="F33" s="44">
        <f t="shared" si="1"/>
        <v>62501</v>
      </c>
      <c r="G33" s="45">
        <f t="shared" si="2"/>
        <v>10.3</v>
      </c>
    </row>
    <row r="34" spans="1:7" s="16" customFormat="1" ht="22.9" customHeight="1">
      <c r="A34" s="15" t="s">
        <v>38</v>
      </c>
      <c r="B34" s="44">
        <v>27348</v>
      </c>
      <c r="C34" s="44">
        <v>16348</v>
      </c>
      <c r="D34" s="45">
        <f t="shared" si="0"/>
        <v>59.8</v>
      </c>
      <c r="E34" s="44">
        <v>36228</v>
      </c>
      <c r="F34" s="44">
        <f t="shared" si="1"/>
        <v>-19880</v>
      </c>
      <c r="G34" s="45">
        <f t="shared" si="2"/>
        <v>-54.9</v>
      </c>
    </row>
    <row r="35" spans="1:7" s="5" customFormat="1"/>
  </sheetData>
  <mergeCells count="5">
    <mergeCell ref="A2:G2"/>
    <mergeCell ref="E3:F3"/>
    <mergeCell ref="A4:A5"/>
    <mergeCell ref="B4:B5"/>
    <mergeCell ref="C4:G4"/>
  </mergeCells>
  <phoneticPr fontId="2" type="noConversion"/>
  <printOptions horizontalCentered="1"/>
  <pageMargins left="0.31496062992125984" right="0.31496062992125984" top="0.39370078740157483" bottom="0.35433070866141736" header="0.35433070866141736" footer="0.19685039370078741"/>
  <pageSetup paperSize="9" scale="65" firstPageNumber="19" pageOrder="overThenDown" orientation="landscape" blackAndWhite="1" useFirstPageNumber="1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showGridLines="0" showZeros="0" tabSelected="1" workbookViewId="0">
      <pane xSplit="1" ySplit="5" topLeftCell="B6" activePane="bottomRight" state="frozen"/>
      <selection activeCell="C15" sqref="C15"/>
      <selection pane="topRight" activeCell="C15" sqref="C15"/>
      <selection pane="bottomLeft" activeCell="C15" sqref="C15"/>
      <selection pane="bottomRight" activeCell="L22" sqref="L22"/>
    </sheetView>
  </sheetViews>
  <sheetFormatPr defaultColWidth="9.125" defaultRowHeight="14.25"/>
  <cols>
    <col min="1" max="1" width="36.75" style="17" customWidth="1"/>
    <col min="2" max="2" width="14.75" style="35" customWidth="1"/>
    <col min="3" max="3" width="14.75" style="18" customWidth="1"/>
    <col min="4" max="7" width="14.75" style="17" customWidth="1"/>
    <col min="8" max="16384" width="9.125" style="20"/>
  </cols>
  <sheetData>
    <row r="1" spans="1:7" s="5" customFormat="1" ht="17.100000000000001" customHeight="1">
      <c r="A1" s="1" t="s">
        <v>95</v>
      </c>
      <c r="B1" s="22"/>
      <c r="C1" s="2"/>
      <c r="D1" s="3"/>
      <c r="E1" s="3"/>
      <c r="F1" s="3"/>
      <c r="G1" s="3"/>
    </row>
    <row r="2" spans="1:7" s="16" customFormat="1" ht="25.15" customHeight="1">
      <c r="A2" s="52" t="s">
        <v>121</v>
      </c>
      <c r="B2" s="52"/>
      <c r="C2" s="52"/>
      <c r="D2" s="52"/>
      <c r="E2" s="52"/>
      <c r="F2" s="52"/>
      <c r="G2" s="52"/>
    </row>
    <row r="3" spans="1:7" s="11" customFormat="1" ht="19.149999999999999" customHeight="1">
      <c r="A3" s="43"/>
      <c r="B3" s="7"/>
      <c r="C3" s="8"/>
      <c r="D3" s="7"/>
      <c r="E3" s="8"/>
      <c r="F3" s="8"/>
      <c r="G3" s="9" t="s">
        <v>1</v>
      </c>
    </row>
    <row r="4" spans="1:7" s="23" customFormat="1" ht="15" customHeight="1">
      <c r="A4" s="54" t="s">
        <v>40</v>
      </c>
      <c r="B4" s="54" t="s">
        <v>3</v>
      </c>
      <c r="C4" s="54" t="s">
        <v>4</v>
      </c>
      <c r="D4" s="54"/>
      <c r="E4" s="54"/>
      <c r="F4" s="54"/>
      <c r="G4" s="54"/>
    </row>
    <row r="5" spans="1:7" s="23" customFormat="1" ht="21.2" customHeight="1">
      <c r="A5" s="54"/>
      <c r="B5" s="54"/>
      <c r="C5" s="41" t="s">
        <v>5</v>
      </c>
      <c r="D5" s="41" t="s">
        <v>6</v>
      </c>
      <c r="E5" s="38" t="s">
        <v>7</v>
      </c>
      <c r="F5" s="13" t="s">
        <v>41</v>
      </c>
      <c r="G5" s="13" t="s">
        <v>94</v>
      </c>
    </row>
    <row r="6" spans="1:7" s="16" customFormat="1" ht="19.149999999999999" customHeight="1">
      <c r="A6" s="15" t="s">
        <v>96</v>
      </c>
      <c r="B6" s="44">
        <f>SUM(B7,B30:B31)</f>
        <v>10928886</v>
      </c>
      <c r="C6" s="44">
        <f>SUM(C7,C30:C31)</f>
        <v>8720662</v>
      </c>
      <c r="D6" s="45">
        <f>IF(B6=0,0,C6/B6*100)</f>
        <v>79.8</v>
      </c>
      <c r="E6" s="44">
        <f>SUM(E7,E30:E31)</f>
        <v>8621796</v>
      </c>
      <c r="F6" s="44">
        <f>C6-E6</f>
        <v>98866</v>
      </c>
      <c r="G6" s="45">
        <f>IF(E6=0,0,(C6-E6)/E6*100)</f>
        <v>1.1000000000000001</v>
      </c>
    </row>
    <row r="7" spans="1:7" s="16" customFormat="1" ht="19.149999999999999" customHeight="1">
      <c r="A7" s="15" t="s">
        <v>43</v>
      </c>
      <c r="B7" s="44">
        <f>SUM(B8:B29)</f>
        <v>9958626</v>
      </c>
      <c r="C7" s="44">
        <f>SUM(C8:C29)</f>
        <v>7960174</v>
      </c>
      <c r="D7" s="45">
        <f t="shared" ref="D7:D31" si="0">IF(B7=0,0,C7/B7*100)</f>
        <v>79.900000000000006</v>
      </c>
      <c r="E7" s="44">
        <f>SUM(E8:E29)</f>
        <v>8011383</v>
      </c>
      <c r="F7" s="44">
        <f t="shared" ref="F7:F31" si="1">C7-E7</f>
        <v>-51209</v>
      </c>
      <c r="G7" s="45">
        <f t="shared" ref="G7:G31" si="2">IF(E7=0,0,(C7-E7)/E7*100)</f>
        <v>-0.6</v>
      </c>
    </row>
    <row r="8" spans="1:7" s="28" customFormat="1" ht="19.149999999999999" customHeight="1">
      <c r="A8" s="15" t="s">
        <v>97</v>
      </c>
      <c r="B8" s="44">
        <v>860214</v>
      </c>
      <c r="C8" s="44">
        <v>600709</v>
      </c>
      <c r="D8" s="45">
        <f t="shared" si="0"/>
        <v>69.8</v>
      </c>
      <c r="E8" s="44">
        <v>566147</v>
      </c>
      <c r="F8" s="44">
        <f t="shared" si="1"/>
        <v>34562</v>
      </c>
      <c r="G8" s="45">
        <f t="shared" si="2"/>
        <v>6.1</v>
      </c>
    </row>
    <row r="9" spans="1:7" s="28" customFormat="1" ht="19.149999999999999" customHeight="1">
      <c r="A9" s="15" t="s">
        <v>98</v>
      </c>
      <c r="B9" s="44">
        <v>650</v>
      </c>
      <c r="C9" s="44">
        <v>284</v>
      </c>
      <c r="D9" s="45">
        <f t="shared" si="0"/>
        <v>43.7</v>
      </c>
      <c r="E9" s="44">
        <v>1979</v>
      </c>
      <c r="F9" s="44">
        <f t="shared" si="1"/>
        <v>-1695</v>
      </c>
      <c r="G9" s="45">
        <f t="shared" si="2"/>
        <v>-85.6</v>
      </c>
    </row>
    <row r="10" spans="1:7" s="28" customFormat="1" ht="19.149999999999999" customHeight="1">
      <c r="A10" s="15" t="s">
        <v>99</v>
      </c>
      <c r="B10" s="44">
        <v>9430</v>
      </c>
      <c r="C10" s="44">
        <v>7265</v>
      </c>
      <c r="D10" s="45">
        <f t="shared" si="0"/>
        <v>77</v>
      </c>
      <c r="E10" s="44">
        <v>16955</v>
      </c>
      <c r="F10" s="44">
        <f t="shared" si="1"/>
        <v>-9690</v>
      </c>
      <c r="G10" s="45">
        <f t="shared" si="2"/>
        <v>-57.2</v>
      </c>
    </row>
    <row r="11" spans="1:7" s="28" customFormat="1" ht="19.149999999999999" customHeight="1">
      <c r="A11" s="15" t="s">
        <v>100</v>
      </c>
      <c r="B11" s="44">
        <v>993547</v>
      </c>
      <c r="C11" s="44">
        <v>712219</v>
      </c>
      <c r="D11" s="45">
        <f t="shared" si="0"/>
        <v>71.7</v>
      </c>
      <c r="E11" s="44">
        <v>705971</v>
      </c>
      <c r="F11" s="44">
        <f t="shared" si="1"/>
        <v>6248</v>
      </c>
      <c r="G11" s="45">
        <f t="shared" si="2"/>
        <v>0.9</v>
      </c>
    </row>
    <row r="12" spans="1:7" s="28" customFormat="1" ht="19.149999999999999" customHeight="1">
      <c r="A12" s="15" t="s">
        <v>101</v>
      </c>
      <c r="B12" s="44">
        <v>658299</v>
      </c>
      <c r="C12" s="44">
        <v>456628</v>
      </c>
      <c r="D12" s="45">
        <f t="shared" si="0"/>
        <v>69.400000000000006</v>
      </c>
      <c r="E12" s="44">
        <v>456032</v>
      </c>
      <c r="F12" s="44">
        <f t="shared" si="1"/>
        <v>596</v>
      </c>
      <c r="G12" s="45">
        <f t="shared" si="2"/>
        <v>0.1</v>
      </c>
    </row>
    <row r="13" spans="1:7" s="28" customFormat="1" ht="19.149999999999999" customHeight="1">
      <c r="A13" s="15" t="s">
        <v>102</v>
      </c>
      <c r="B13" s="44">
        <v>110212</v>
      </c>
      <c r="C13" s="44">
        <v>87335</v>
      </c>
      <c r="D13" s="45">
        <f t="shared" si="0"/>
        <v>79.2</v>
      </c>
      <c r="E13" s="44">
        <v>78024</v>
      </c>
      <c r="F13" s="44">
        <f t="shared" si="1"/>
        <v>9311</v>
      </c>
      <c r="G13" s="45">
        <f t="shared" si="2"/>
        <v>11.9</v>
      </c>
    </row>
    <row r="14" spans="1:7" s="28" customFormat="1" ht="19.149999999999999" customHeight="1">
      <c r="A14" s="15" t="s">
        <v>103</v>
      </c>
      <c r="B14" s="44">
        <v>238642</v>
      </c>
      <c r="C14" s="44">
        <v>181625</v>
      </c>
      <c r="D14" s="45">
        <f t="shared" si="0"/>
        <v>76.099999999999994</v>
      </c>
      <c r="E14" s="44">
        <v>166040</v>
      </c>
      <c r="F14" s="44">
        <f t="shared" si="1"/>
        <v>15585</v>
      </c>
      <c r="G14" s="45">
        <f t="shared" si="2"/>
        <v>9.4</v>
      </c>
    </row>
    <row r="15" spans="1:7" s="28" customFormat="1" ht="19.149999999999999" customHeight="1">
      <c r="A15" s="15" t="s">
        <v>104</v>
      </c>
      <c r="B15" s="44">
        <v>1893882</v>
      </c>
      <c r="C15" s="44">
        <v>1811871</v>
      </c>
      <c r="D15" s="45">
        <f t="shared" si="0"/>
        <v>95.7</v>
      </c>
      <c r="E15" s="44">
        <v>1252446</v>
      </c>
      <c r="F15" s="44">
        <f t="shared" si="1"/>
        <v>559425</v>
      </c>
      <c r="G15" s="45">
        <f t="shared" si="2"/>
        <v>44.7</v>
      </c>
    </row>
    <row r="16" spans="1:7" s="28" customFormat="1" ht="19.149999999999999" customHeight="1">
      <c r="A16" s="15" t="s">
        <v>105</v>
      </c>
      <c r="B16" s="44">
        <v>288042</v>
      </c>
      <c r="C16" s="44">
        <v>175065</v>
      </c>
      <c r="D16" s="45">
        <f t="shared" si="0"/>
        <v>60.8</v>
      </c>
      <c r="E16" s="44">
        <v>90838</v>
      </c>
      <c r="F16" s="44">
        <f t="shared" si="1"/>
        <v>84227</v>
      </c>
      <c r="G16" s="45">
        <f t="shared" si="2"/>
        <v>92.7</v>
      </c>
    </row>
    <row r="17" spans="1:7" s="28" customFormat="1" ht="19.149999999999999" customHeight="1">
      <c r="A17" s="15" t="s">
        <v>106</v>
      </c>
      <c r="B17" s="44">
        <v>153976</v>
      </c>
      <c r="C17" s="44">
        <v>130110</v>
      </c>
      <c r="D17" s="45">
        <f t="shared" si="0"/>
        <v>84.5</v>
      </c>
      <c r="E17" s="44">
        <v>11695</v>
      </c>
      <c r="F17" s="44">
        <f t="shared" si="1"/>
        <v>118415</v>
      </c>
      <c r="G17" s="45">
        <f t="shared" si="2"/>
        <v>1012.5</v>
      </c>
    </row>
    <row r="18" spans="1:7" s="28" customFormat="1" ht="19.149999999999999" customHeight="1">
      <c r="A18" s="15" t="s">
        <v>107</v>
      </c>
      <c r="B18" s="44">
        <v>6182</v>
      </c>
      <c r="C18" s="44">
        <v>3867</v>
      </c>
      <c r="D18" s="45">
        <f t="shared" si="0"/>
        <v>62.6</v>
      </c>
      <c r="E18" s="44">
        <v>3187</v>
      </c>
      <c r="F18" s="44">
        <f t="shared" si="1"/>
        <v>680</v>
      </c>
      <c r="G18" s="45">
        <f t="shared" si="2"/>
        <v>21.3</v>
      </c>
    </row>
    <row r="19" spans="1:7" s="28" customFormat="1" ht="19.149999999999999" customHeight="1">
      <c r="A19" s="15" t="s">
        <v>108</v>
      </c>
      <c r="B19" s="44">
        <v>1557018</v>
      </c>
      <c r="C19" s="44">
        <v>1397242</v>
      </c>
      <c r="D19" s="45">
        <f t="shared" si="0"/>
        <v>89.7</v>
      </c>
      <c r="E19" s="44">
        <v>1318615</v>
      </c>
      <c r="F19" s="44">
        <f t="shared" si="1"/>
        <v>78627</v>
      </c>
      <c r="G19" s="45">
        <f t="shared" si="2"/>
        <v>6</v>
      </c>
    </row>
    <row r="20" spans="1:7" s="28" customFormat="1" ht="19.149999999999999" customHeight="1">
      <c r="A20" s="15" t="s">
        <v>109</v>
      </c>
      <c r="B20" s="44">
        <v>1483489</v>
      </c>
      <c r="C20" s="44">
        <v>1360091</v>
      </c>
      <c r="D20" s="45">
        <f t="shared" si="0"/>
        <v>91.7</v>
      </c>
      <c r="E20" s="44">
        <v>1404407</v>
      </c>
      <c r="F20" s="44">
        <f t="shared" si="1"/>
        <v>-44316</v>
      </c>
      <c r="G20" s="45">
        <f t="shared" si="2"/>
        <v>-3.2</v>
      </c>
    </row>
    <row r="21" spans="1:7" s="28" customFormat="1" ht="19.149999999999999" customHeight="1">
      <c r="A21" s="15" t="s">
        <v>110</v>
      </c>
      <c r="B21" s="44">
        <v>468137</v>
      </c>
      <c r="C21" s="44">
        <v>398177</v>
      </c>
      <c r="D21" s="45">
        <f t="shared" si="0"/>
        <v>85.1</v>
      </c>
      <c r="E21" s="44">
        <v>1177380</v>
      </c>
      <c r="F21" s="44">
        <f t="shared" si="1"/>
        <v>-779203</v>
      </c>
      <c r="G21" s="45">
        <f t="shared" si="2"/>
        <v>-66.2</v>
      </c>
    </row>
    <row r="22" spans="1:7" s="28" customFormat="1" ht="19.149999999999999" customHeight="1">
      <c r="A22" s="15" t="s">
        <v>58</v>
      </c>
      <c r="B22" s="44">
        <v>161943</v>
      </c>
      <c r="C22" s="44">
        <v>116108</v>
      </c>
      <c r="D22" s="45">
        <f t="shared" si="0"/>
        <v>71.7</v>
      </c>
      <c r="E22" s="44">
        <v>110186</v>
      </c>
      <c r="F22" s="44">
        <f t="shared" si="1"/>
        <v>5922</v>
      </c>
      <c r="G22" s="45">
        <f t="shared" si="2"/>
        <v>5.4</v>
      </c>
    </row>
    <row r="23" spans="1:7" s="28" customFormat="1" ht="19.149999999999999" customHeight="1">
      <c r="A23" s="15" t="s">
        <v>111</v>
      </c>
      <c r="B23" s="44">
        <v>130</v>
      </c>
      <c r="C23" s="44">
        <v>80</v>
      </c>
      <c r="D23" s="45">
        <f t="shared" si="0"/>
        <v>61.5</v>
      </c>
      <c r="E23" s="44">
        <v>5432</v>
      </c>
      <c r="F23" s="44">
        <f t="shared" si="1"/>
        <v>-5352</v>
      </c>
      <c r="G23" s="45">
        <f t="shared" si="2"/>
        <v>-98.5</v>
      </c>
    </row>
    <row r="24" spans="1:7" s="28" customFormat="1" ht="19.149999999999999" customHeight="1">
      <c r="A24" s="15" t="s">
        <v>112</v>
      </c>
      <c r="B24" s="44">
        <v>125461</v>
      </c>
      <c r="C24" s="44">
        <v>90712</v>
      </c>
      <c r="D24" s="45">
        <f t="shared" si="0"/>
        <v>72.3</v>
      </c>
      <c r="E24" s="44">
        <v>97700</v>
      </c>
      <c r="F24" s="44">
        <f t="shared" si="1"/>
        <v>-6988</v>
      </c>
      <c r="G24" s="45">
        <f t="shared" si="2"/>
        <v>-7.2</v>
      </c>
    </row>
    <row r="25" spans="1:7" s="28" customFormat="1" ht="19.149999999999999" customHeight="1">
      <c r="A25" s="15" t="s">
        <v>113</v>
      </c>
      <c r="B25" s="44">
        <v>479</v>
      </c>
      <c r="C25" s="44">
        <v>448</v>
      </c>
      <c r="D25" s="45">
        <f t="shared" si="0"/>
        <v>93.5</v>
      </c>
      <c r="E25" s="44">
        <v>2025</v>
      </c>
      <c r="F25" s="44">
        <f t="shared" si="1"/>
        <v>-1577</v>
      </c>
      <c r="G25" s="45">
        <f t="shared" si="2"/>
        <v>-77.900000000000006</v>
      </c>
    </row>
    <row r="26" spans="1:7" s="28" customFormat="1" ht="19.149999999999999" customHeight="1">
      <c r="A26" s="15" t="s">
        <v>62</v>
      </c>
      <c r="B26" s="44">
        <v>83695</v>
      </c>
      <c r="C26" s="44">
        <v>55042</v>
      </c>
      <c r="D26" s="45">
        <f t="shared" si="0"/>
        <v>65.8</v>
      </c>
      <c r="E26" s="44">
        <v>57309</v>
      </c>
      <c r="F26" s="44">
        <f t="shared" si="1"/>
        <v>-2267</v>
      </c>
      <c r="G26" s="45">
        <f t="shared" si="2"/>
        <v>-4</v>
      </c>
    </row>
    <row r="27" spans="1:7" s="28" customFormat="1" ht="19.149999999999999" customHeight="1">
      <c r="A27" s="42" t="s">
        <v>63</v>
      </c>
      <c r="B27" s="44">
        <v>444587</v>
      </c>
      <c r="C27" s="44">
        <v>50057</v>
      </c>
      <c r="D27" s="45">
        <f t="shared" si="0"/>
        <v>11.3</v>
      </c>
      <c r="E27" s="44">
        <v>66568</v>
      </c>
      <c r="F27" s="44">
        <f t="shared" si="1"/>
        <v>-16511</v>
      </c>
      <c r="G27" s="45">
        <f t="shared" si="2"/>
        <v>-24.8</v>
      </c>
    </row>
    <row r="28" spans="1:7" s="28" customFormat="1" ht="19.149999999999999" customHeight="1">
      <c r="A28" s="15" t="s">
        <v>64</v>
      </c>
      <c r="B28" s="44">
        <v>418624</v>
      </c>
      <c r="C28" s="44">
        <v>323252</v>
      </c>
      <c r="D28" s="45">
        <f t="shared" si="0"/>
        <v>77.2</v>
      </c>
      <c r="E28" s="44">
        <v>415043</v>
      </c>
      <c r="F28" s="44">
        <f t="shared" si="1"/>
        <v>-91791</v>
      </c>
      <c r="G28" s="45">
        <f t="shared" si="2"/>
        <v>-22.1</v>
      </c>
    </row>
    <row r="29" spans="1:7" s="28" customFormat="1" ht="19.149999999999999" customHeight="1">
      <c r="A29" s="15" t="s">
        <v>65</v>
      </c>
      <c r="B29" s="44">
        <v>1987</v>
      </c>
      <c r="C29" s="44">
        <v>1987</v>
      </c>
      <c r="D29" s="45">
        <f t="shared" si="0"/>
        <v>100</v>
      </c>
      <c r="E29" s="44">
        <v>7404</v>
      </c>
      <c r="F29" s="44">
        <f t="shared" si="1"/>
        <v>-5417</v>
      </c>
      <c r="G29" s="45">
        <f t="shared" si="2"/>
        <v>-73.2</v>
      </c>
    </row>
    <row r="30" spans="1:7" s="16" customFormat="1" ht="19.149999999999999" customHeight="1">
      <c r="A30" s="15" t="s">
        <v>114</v>
      </c>
      <c r="B30" s="44">
        <v>904930</v>
      </c>
      <c r="C30" s="44">
        <v>701017</v>
      </c>
      <c r="D30" s="45">
        <f t="shared" si="0"/>
        <v>77.5</v>
      </c>
      <c r="E30" s="44">
        <v>576160</v>
      </c>
      <c r="F30" s="44">
        <f t="shared" si="1"/>
        <v>124857</v>
      </c>
      <c r="G30" s="45">
        <f t="shared" si="2"/>
        <v>21.7</v>
      </c>
    </row>
    <row r="31" spans="1:7" s="30" customFormat="1" ht="19.149999999999999" customHeight="1">
      <c r="A31" s="15" t="s">
        <v>67</v>
      </c>
      <c r="B31" s="44">
        <v>65330</v>
      </c>
      <c r="C31" s="44">
        <v>59471</v>
      </c>
      <c r="D31" s="45">
        <f t="shared" si="0"/>
        <v>91</v>
      </c>
      <c r="E31" s="44">
        <v>34253</v>
      </c>
      <c r="F31" s="44">
        <f t="shared" si="1"/>
        <v>25218</v>
      </c>
      <c r="G31" s="45">
        <f t="shared" si="2"/>
        <v>73.599999999999994</v>
      </c>
    </row>
    <row r="32" spans="1:7" s="5" customFormat="1"/>
  </sheetData>
  <mergeCells count="4">
    <mergeCell ref="A2:G2"/>
    <mergeCell ref="A4:A5"/>
    <mergeCell ref="B4:B5"/>
    <mergeCell ref="C4:G4"/>
  </mergeCells>
  <phoneticPr fontId="2" type="noConversion"/>
  <printOptions horizontalCentered="1"/>
  <pageMargins left="0.31496062992125984" right="0.31496062992125984" top="0.23622047244094491" bottom="0.31496062992125984" header="0" footer="0"/>
  <pageSetup paperSize="9" scale="90" firstPageNumber="20" pageOrder="overThenDown" orientation="landscape" blackAndWhite="1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8</vt:i4>
      </vt:variant>
    </vt:vector>
  </HeadingPairs>
  <TitlesOfParts>
    <vt:vector size="13" baseType="lpstr">
      <vt:lpstr>表一全区收入</vt:lpstr>
      <vt:lpstr>表二全区支出</vt:lpstr>
      <vt:lpstr>表三各地收支</vt:lpstr>
      <vt:lpstr>表四本级收入</vt:lpstr>
      <vt:lpstr>表五本级支出</vt:lpstr>
      <vt:lpstr>表二全区支出!Print_Area</vt:lpstr>
      <vt:lpstr>表三各地收支!Print_Area</vt:lpstr>
      <vt:lpstr>表四本级收入!Print_Area</vt:lpstr>
      <vt:lpstr>表五本级支出!Print_Area</vt:lpstr>
      <vt:lpstr>表一全区收入!Print_Area</vt:lpstr>
      <vt:lpstr>表三各地收支!Print_Titles</vt:lpstr>
      <vt:lpstr>表四本级收入!Print_Titles</vt:lpstr>
      <vt:lpstr>表一全区收入!Print_Titles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CurUserName</dc:creator>
  <cp:lastModifiedBy>唐国山(唐国山)</cp:lastModifiedBy>
  <cp:lastPrinted>2018-11-10T09:35:27Z</cp:lastPrinted>
  <dcterms:created xsi:type="dcterms:W3CDTF">2009-09-03T03:53:30Z</dcterms:created>
  <dcterms:modified xsi:type="dcterms:W3CDTF">2018-11-10T09:35:33Z</dcterms:modified>
</cp:coreProperties>
</file>